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9951473C-F5C2-495F-926A-67FC4CE90E05}" xr6:coauthVersionLast="47" xr6:coauthVersionMax="47" xr10:uidLastSave="{00000000-0000-0000-0000-000000000000}"/>
  <bookViews>
    <workbookView xWindow="780" yWindow="780" windowWidth="13590" windowHeight="15045" xr2:uid="{00000000-000D-0000-FFFF-FFFF00000000}"/>
  </bookViews>
  <sheets>
    <sheet name="ตาราง 35" sheetId="1" r:id="rId1"/>
    <sheet name="กราฟที่ 27" sheetId="2" r:id="rId2"/>
    <sheet name="กราฟที่ 28 แบบสอง" sheetId="3" r:id="rId3"/>
  </sheets>
  <definedNames>
    <definedName name="_xlnm._FilterDatabase" localSheetId="1" hidden="1">'กราฟที่ 27'!$A$70:$B$80</definedName>
    <definedName name="_xlnm.Print_Titles" localSheetId="1">'กราฟที่ 27'!#REF!</definedName>
    <definedName name="_xlnm.Print_Titles" localSheetId="2">'กราฟที่ 28 แบบสอง'!#REF!</definedName>
    <definedName name="_xlnm.Print_Titles" localSheetId="0">'ตาราง 35'!$4:$7</definedName>
  </definedNames>
  <calcPr calcId="191029"/>
</workbook>
</file>

<file path=xl/calcChain.xml><?xml version="1.0" encoding="utf-8"?>
<calcChain xmlns="http://schemas.openxmlformats.org/spreadsheetml/2006/main">
  <c r="G51" i="3" l="1"/>
  <c r="F51" i="3"/>
  <c r="G50" i="3"/>
  <c r="F50" i="3"/>
  <c r="G49" i="3"/>
  <c r="F49" i="3"/>
  <c r="G48" i="3"/>
  <c r="F48" i="3"/>
  <c r="G47" i="3"/>
  <c r="F47" i="3"/>
  <c r="G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G31" i="3"/>
  <c r="G30" i="3"/>
  <c r="F30" i="3"/>
  <c r="G29" i="3"/>
  <c r="G28" i="3"/>
  <c r="F28" i="3"/>
  <c r="G27" i="3"/>
  <c r="F27" i="3"/>
  <c r="G26" i="3"/>
  <c r="F26" i="3"/>
  <c r="G25" i="3"/>
  <c r="F25" i="3"/>
  <c r="G24" i="3"/>
  <c r="G23" i="3"/>
  <c r="G22" i="3"/>
  <c r="G21" i="3"/>
  <c r="F21" i="3"/>
  <c r="G20" i="3"/>
  <c r="G19" i="3"/>
  <c r="G18" i="3"/>
  <c r="F18" i="3"/>
  <c r="G17" i="3"/>
  <c r="F17" i="3"/>
  <c r="G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G2" i="3"/>
  <c r="F2" i="3"/>
  <c r="G39" i="2"/>
  <c r="F39" i="2"/>
  <c r="G17" i="2"/>
  <c r="F17" i="2"/>
  <c r="G8" i="2"/>
  <c r="F8" i="2"/>
  <c r="G44" i="2"/>
  <c r="F44" i="2"/>
  <c r="G32" i="2"/>
  <c r="G45" i="2"/>
  <c r="F45" i="2"/>
  <c r="G29" i="2"/>
  <c r="G14" i="2"/>
  <c r="F14" i="2"/>
  <c r="G41" i="2"/>
  <c r="F41" i="2"/>
  <c r="G21" i="2"/>
  <c r="F21" i="2"/>
  <c r="G27" i="2"/>
  <c r="F27" i="2"/>
  <c r="G22" i="2"/>
  <c r="G24" i="2"/>
  <c r="G51" i="2"/>
  <c r="F51" i="2"/>
  <c r="G31" i="2"/>
  <c r="G25" i="2"/>
  <c r="F25" i="2"/>
  <c r="G2" i="2"/>
  <c r="F2" i="2"/>
  <c r="G37" i="2"/>
  <c r="F37" i="2"/>
  <c r="G34" i="2"/>
  <c r="F34" i="2"/>
  <c r="G46" i="2"/>
  <c r="G9" i="2"/>
  <c r="F9" i="2"/>
  <c r="G10" i="2"/>
  <c r="F10" i="2"/>
  <c r="G20" i="2"/>
  <c r="G16" i="2"/>
  <c r="G50" i="2"/>
  <c r="F50" i="2"/>
  <c r="G5" i="2"/>
  <c r="F5" i="2"/>
  <c r="G30" i="2"/>
  <c r="F30" i="2"/>
  <c r="G47" i="2"/>
  <c r="F47" i="2"/>
  <c r="G33" i="2"/>
  <c r="F33" i="2"/>
  <c r="G42" i="2"/>
  <c r="F42" i="2"/>
  <c r="G11" i="2"/>
  <c r="F11" i="2"/>
  <c r="G7" i="2"/>
  <c r="F7" i="2"/>
  <c r="G19" i="2"/>
  <c r="G23" i="2"/>
  <c r="G6" i="2"/>
  <c r="F6" i="2"/>
  <c r="G36" i="2"/>
  <c r="F36" i="2"/>
  <c r="G43" i="2"/>
  <c r="F43" i="2"/>
  <c r="G3" i="2"/>
  <c r="F3" i="2"/>
  <c r="G13" i="2"/>
  <c r="F13" i="2"/>
  <c r="G40" i="2"/>
  <c r="F40" i="2"/>
  <c r="G12" i="2"/>
  <c r="F12" i="2"/>
  <c r="G28" i="2"/>
  <c r="F28" i="2"/>
  <c r="G38" i="2"/>
  <c r="F38" i="2"/>
  <c r="G48" i="2"/>
  <c r="F48" i="2"/>
  <c r="G4" i="2"/>
  <c r="F4" i="2"/>
  <c r="G35" i="2"/>
  <c r="F35" i="2"/>
  <c r="G49" i="2"/>
  <c r="F49" i="2"/>
  <c r="G26" i="2"/>
  <c r="F26" i="2"/>
  <c r="G15" i="2"/>
  <c r="F15" i="2"/>
  <c r="G18" i="2"/>
  <c r="F18" i="2"/>
  <c r="C58" i="1"/>
  <c r="D58" i="1"/>
  <c r="E58" i="1"/>
  <c r="F58" i="1"/>
  <c r="G58" i="1"/>
  <c r="B58" i="1"/>
  <c r="G45" i="1"/>
  <c r="F56" i="1"/>
  <c r="F49" i="1"/>
  <c r="F40" i="1"/>
  <c r="F39" i="1"/>
  <c r="F27" i="1"/>
  <c r="F26" i="1"/>
  <c r="F18" i="1"/>
  <c r="F16" i="1"/>
  <c r="F10" i="1"/>
  <c r="G10" i="1"/>
  <c r="F12" i="1"/>
  <c r="G12" i="1"/>
  <c r="F13" i="1"/>
  <c r="G13" i="1"/>
  <c r="F14" i="1"/>
  <c r="G14" i="1"/>
  <c r="F15" i="1"/>
  <c r="G15" i="1"/>
  <c r="G16" i="1"/>
  <c r="F17" i="1"/>
  <c r="G17" i="1"/>
  <c r="G18" i="1"/>
  <c r="F19" i="1"/>
  <c r="G19" i="1"/>
  <c r="F20" i="1"/>
  <c r="G20" i="1"/>
  <c r="F21" i="1"/>
  <c r="G21" i="1"/>
  <c r="F22" i="1"/>
  <c r="G22" i="1"/>
  <c r="F23" i="1"/>
  <c r="G23" i="1"/>
  <c r="G24" i="1"/>
  <c r="G25" i="1"/>
  <c r="G26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G34" i="1"/>
  <c r="G35" i="1"/>
  <c r="F36" i="1"/>
  <c r="G36" i="1"/>
  <c r="F37" i="1"/>
  <c r="G37" i="1"/>
  <c r="G38" i="1"/>
  <c r="G39" i="1"/>
  <c r="G40" i="1"/>
  <c r="F41" i="1"/>
  <c r="G41" i="1"/>
  <c r="F42" i="1"/>
  <c r="G42" i="1"/>
  <c r="G43" i="1"/>
  <c r="F44" i="1"/>
  <c r="G44" i="1"/>
  <c r="G46" i="1"/>
  <c r="F47" i="1"/>
  <c r="G47" i="1"/>
  <c r="F48" i="1"/>
  <c r="G48" i="1"/>
  <c r="G49" i="1"/>
  <c r="F50" i="1"/>
  <c r="G50" i="1"/>
  <c r="G51" i="1"/>
  <c r="F52" i="1"/>
  <c r="G52" i="1"/>
  <c r="G53" i="1"/>
  <c r="F54" i="1"/>
  <c r="G54" i="1"/>
  <c r="F55" i="1"/>
  <c r="G55" i="1"/>
  <c r="G56" i="1"/>
  <c r="F57" i="1"/>
  <c r="G57" i="1"/>
  <c r="G11" i="1"/>
  <c r="F11" i="1"/>
  <c r="F9" i="1"/>
  <c r="G9" i="1"/>
  <c r="G8" i="1"/>
  <c r="F8" i="1"/>
</calcChain>
</file>

<file path=xl/sharedStrings.xml><?xml version="1.0" encoding="utf-8"?>
<sst xmlns="http://schemas.openxmlformats.org/spreadsheetml/2006/main" count="319" uniqueCount="140">
  <si>
    <t>ประเทศ</t>
  </si>
  <si>
    <t>ไม้ท่อน</t>
  </si>
  <si>
    <t>ไม้แปรรูป</t>
  </si>
  <si>
    <t>รวม</t>
  </si>
  <si>
    <t>Country</t>
  </si>
  <si>
    <t>Logs</t>
  </si>
  <si>
    <t>Sawntimber</t>
  </si>
  <si>
    <t>Total</t>
  </si>
  <si>
    <t>ลบ.ม.</t>
  </si>
  <si>
    <t>บาท</t>
  </si>
  <si>
    <t>Cum.</t>
  </si>
  <si>
    <t>Baht</t>
  </si>
  <si>
    <t>อาร์เจนตินา</t>
  </si>
  <si>
    <t>Argentina</t>
  </si>
  <si>
    <t>ออสเตรเลีย</t>
  </si>
  <si>
    <t>Australia</t>
  </si>
  <si>
    <t>ออสเตรีย</t>
  </si>
  <si>
    <t>Austria</t>
  </si>
  <si>
    <t>บราซิล</t>
  </si>
  <si>
    <t>Brazil</t>
  </si>
  <si>
    <t>กัมพูชา</t>
  </si>
  <si>
    <t>Cambodia</t>
  </si>
  <si>
    <t>แคเมอรูน</t>
  </si>
  <si>
    <t>Cameroon</t>
  </si>
  <si>
    <t>แคนาดา</t>
  </si>
  <si>
    <t>Canada</t>
  </si>
  <si>
    <t>จีน</t>
  </si>
  <si>
    <t>China</t>
  </si>
  <si>
    <t>Congo</t>
  </si>
  <si>
    <t>Croatia</t>
  </si>
  <si>
    <t>สาธารณรัฐเช็ก</t>
  </si>
  <si>
    <t>เอสโตเนีย</t>
  </si>
  <si>
    <t>Estonia</t>
  </si>
  <si>
    <t>ฟินแลนด์</t>
  </si>
  <si>
    <t>Finland</t>
  </si>
  <si>
    <t>ฝรั่งเศส</t>
  </si>
  <si>
    <t>France</t>
  </si>
  <si>
    <t>เยอรมนี</t>
  </si>
  <si>
    <t>Germany</t>
  </si>
  <si>
    <t>กานา</t>
  </si>
  <si>
    <t>Ghana</t>
  </si>
  <si>
    <t>อินโดนีเซีย</t>
  </si>
  <si>
    <t>Indonesia</t>
  </si>
  <si>
    <t>อิตาลี</t>
  </si>
  <si>
    <t>Italy</t>
  </si>
  <si>
    <t>ญี่ปุ่น</t>
  </si>
  <si>
    <t>Japan</t>
  </si>
  <si>
    <t>สาธารณรัฐเกาหลี</t>
  </si>
  <si>
    <t>สาธารณรัฐประชาธิปไตยประชาชนลาว</t>
  </si>
  <si>
    <t>Lao PDR</t>
  </si>
  <si>
    <t>ลัตเวีย</t>
  </si>
  <si>
    <t>Latvia</t>
  </si>
  <si>
    <t>ลิทัวเนีย</t>
  </si>
  <si>
    <t>Lithuania</t>
  </si>
  <si>
    <t>มาเลเซีย</t>
  </si>
  <si>
    <t>Malaysia</t>
  </si>
  <si>
    <t>โมซัมบิก</t>
  </si>
  <si>
    <t>Mozambique</t>
  </si>
  <si>
    <t>Myanmar</t>
  </si>
  <si>
    <t>นิวซีแลนด์</t>
  </si>
  <si>
    <t>New Zealand</t>
  </si>
  <si>
    <t>ไนจีเรีย</t>
  </si>
  <si>
    <t>Nigeria</t>
  </si>
  <si>
    <t>โปแลนด์</t>
  </si>
  <si>
    <t>Poland</t>
  </si>
  <si>
    <t>โรมาเนีย</t>
  </si>
  <si>
    <t>Romania</t>
  </si>
  <si>
    <t>รัสเซีย</t>
  </si>
  <si>
    <t>Russian Federation</t>
  </si>
  <si>
    <t>สวีเดน</t>
  </si>
  <si>
    <t>Sweden</t>
  </si>
  <si>
    <t>สวิตเซอร์แลนด์</t>
  </si>
  <si>
    <t>Switzerland</t>
  </si>
  <si>
    <t>ไทย</t>
  </si>
  <si>
    <t>Thailand</t>
  </si>
  <si>
    <t>สหรัฐอเมริกา</t>
  </si>
  <si>
    <t>United States</t>
  </si>
  <si>
    <t>อุรุกวัย</t>
  </si>
  <si>
    <t>Uruguay</t>
  </si>
  <si>
    <t>เนเธอร์แลนด์</t>
  </si>
  <si>
    <t>Netherlands</t>
  </si>
  <si>
    <t>ชิลี</t>
  </si>
  <si>
    <t>Chile</t>
  </si>
  <si>
    <t>สาธารณรัฐคองโก</t>
  </si>
  <si>
    <t>โครเอเชีย</t>
  </si>
  <si>
    <t>เวียดนาม</t>
  </si>
  <si>
    <t>ไต้หวัน</t>
  </si>
  <si>
    <t>ฮังการี</t>
  </si>
  <si>
    <t>เบลเยียม</t>
  </si>
  <si>
    <t>สาธารณรัฐแอฟริกากลาง</t>
  </si>
  <si>
    <t>เมียนมาร์</t>
  </si>
  <si>
    <t>Belgium</t>
  </si>
  <si>
    <t>Central African Republic</t>
  </si>
  <si>
    <t>Czech Republic</t>
  </si>
  <si>
    <t>Hungary</t>
  </si>
  <si>
    <t>Korea Republic of</t>
  </si>
  <si>
    <t>Taiwan Province of China</t>
  </si>
  <si>
    <t>Vietnam</t>
  </si>
  <si>
    <r>
      <t>ที่มา  :</t>
    </r>
    <r>
      <rPr>
        <sz val="13"/>
        <rFont val="TH SarabunPSK"/>
        <family val="2"/>
      </rPr>
      <t xml:space="preserve">  กรมศุลกากร       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</si>
  <si>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>Source  :</t>
    </r>
    <r>
      <rPr>
        <sz val="13"/>
        <rFont val="TH SarabunPSK"/>
        <family val="2"/>
      </rPr>
      <t xml:space="preserve">  The Customs Department</t>
    </r>
  </si>
  <si>
    <t>บัลแกเรีย</t>
  </si>
  <si>
    <t>ปาปัวนิวกินี</t>
  </si>
  <si>
    <t>เปรู</t>
  </si>
  <si>
    <t>ฟิลิปปินส์</t>
  </si>
  <si>
    <t>ซูรินาม</t>
  </si>
  <si>
    <t xml:space="preserve">	แอฟริกาใต้</t>
  </si>
  <si>
    <t xml:space="preserve">2,407	</t>
  </si>
  <si>
    <t xml:space="preserve">396	</t>
  </si>
  <si>
    <t xml:space="preserve">58	</t>
  </si>
  <si>
    <t xml:space="preserve">4,680	</t>
  </si>
  <si>
    <t xml:space="preserve">7,774	</t>
  </si>
  <si>
    <t xml:space="preserve">103,406	</t>
  </si>
  <si>
    <t xml:space="preserve">5,798	</t>
  </si>
  <si>
    <t xml:space="preserve">17,056	</t>
  </si>
  <si>
    <t xml:space="preserve">6,312	</t>
  </si>
  <si>
    <t xml:space="preserve">88	</t>
  </si>
  <si>
    <t xml:space="preserve">171	</t>
  </si>
  <si>
    <t xml:space="preserve">848	</t>
  </si>
  <si>
    <t xml:space="preserve">4,123	</t>
  </si>
  <si>
    <t xml:space="preserve">2,511	</t>
  </si>
  <si>
    <t xml:space="preserve">83	</t>
  </si>
  <si>
    <t xml:space="preserve">1,459	</t>
  </si>
  <si>
    <t xml:space="preserve">829	</t>
  </si>
  <si>
    <t xml:space="preserve">14,658	</t>
  </si>
  <si>
    <t>แองโกลา</t>
  </si>
  <si>
    <t xml:space="preserve">	Suriname</t>
  </si>
  <si>
    <t>Bulgria</t>
  </si>
  <si>
    <t>Papua New Guinea</t>
  </si>
  <si>
    <t>Peru</t>
  </si>
  <si>
    <t>Philippines</t>
  </si>
  <si>
    <t>South Africa</t>
  </si>
  <si>
    <t>Angola</t>
  </si>
  <si>
    <t>ไม้ท่อน Logs ลบ.ม. Cum.</t>
  </si>
  <si>
    <t>ไม้ท่อน Logs บาท Baht</t>
  </si>
  <si>
    <t>ไม้แปรรูป Sawntimber ลบ.ม. Cum.</t>
  </si>
  <si>
    <t>ไม้แปรรูป Sawntimber บาท Baht</t>
  </si>
  <si>
    <t>รวม Total  ลบ.ม. Cum.</t>
  </si>
  <si>
    <t>รวม Total บาท Baht</t>
  </si>
  <si>
    <t>ตารางที่ 34  ไม้ท่อนและไม้แปรรูปนำเข้าแยกรายประเทศต้นทาง ปี พ.ศ. 2567</t>
  </si>
  <si>
    <t xml:space="preserve">Table 34  Logs and Sawn-timber Imports by Origin,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</si>
</sst>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0"/>
      <name val="Arial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Arial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sz val="1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/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187" fontId="7" fillId="2" borderId="8" xfId="1" applyNumberFormat="1" applyFont="1" applyFill="1" applyBorder="1" applyAlignment="1">
      <alignment horizontal="center" vertical="top"/>
    </xf>
    <xf numFmtId="187" fontId="7" fillId="2" borderId="10" xfId="1" applyNumberFormat="1" applyFont="1" applyFill="1" applyBorder="1" applyAlignment="1">
      <alignment horizontal="center" vertical="top"/>
    </xf>
    <xf numFmtId="3" fontId="7" fillId="0" borderId="0" xfId="0" applyNumberFormat="1" applyFont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 wrapText="1"/>
    </xf>
    <xf numFmtId="187" fontId="7" fillId="2" borderId="12" xfId="1" applyNumberFormat="1" applyFont="1" applyFill="1" applyBorder="1" applyAlignment="1">
      <alignment horizontal="center" vertical="top"/>
    </xf>
    <xf numFmtId="3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2" borderId="8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187" fontId="0" fillId="0" borderId="0" xfId="1" applyNumberFormat="1" applyFont="1"/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27'!$B$57</c:f>
              <c:strCache>
                <c:ptCount val="1"/>
                <c:pt idx="0">
                  <c:v>รวม Total  ลบ.ม. Cum.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'กราฟที่ 27'!$A$58:$A$67</c:f>
              <c:strCache>
                <c:ptCount val="10"/>
                <c:pt idx="0">
                  <c:v>นิวซีแลนด์</c:v>
                </c:pt>
                <c:pt idx="1">
                  <c:v>จีน</c:v>
                </c:pt>
                <c:pt idx="2">
                  <c:v>บราซิล</c:v>
                </c:pt>
                <c:pt idx="3">
                  <c:v>ญี่ปุ่น</c:v>
                </c:pt>
                <c:pt idx="4">
                  <c:v>สาธารณรัฐเช็ก</c:v>
                </c:pt>
                <c:pt idx="5">
                  <c:v>ฝรั่งเศส</c:v>
                </c:pt>
                <c:pt idx="6">
                  <c:v>สหรัฐอเมริกา</c:v>
                </c:pt>
                <c:pt idx="7">
                  <c:v>มาเลเซีย</c:v>
                </c:pt>
                <c:pt idx="8">
                  <c:v>ลิทัวเนีย</c:v>
                </c:pt>
                <c:pt idx="9">
                  <c:v>เยอรมนี</c:v>
                </c:pt>
              </c:strCache>
            </c:strRef>
          </c:cat>
          <c:val>
            <c:numRef>
              <c:f>'กราฟที่ 27'!$B$58:$B$67</c:f>
              <c:numCache>
                <c:formatCode>#,##0</c:formatCode>
                <c:ptCount val="10"/>
                <c:pt idx="0">
                  <c:v>401754</c:v>
                </c:pt>
                <c:pt idx="1">
                  <c:v>292390</c:v>
                </c:pt>
                <c:pt idx="2">
                  <c:v>237982</c:v>
                </c:pt>
                <c:pt idx="3">
                  <c:v>128404</c:v>
                </c:pt>
                <c:pt idx="4">
                  <c:v>122181</c:v>
                </c:pt>
                <c:pt idx="5">
                  <c:v>104505</c:v>
                </c:pt>
                <c:pt idx="6">
                  <c:v>91797</c:v>
                </c:pt>
                <c:pt idx="7">
                  <c:v>79810</c:v>
                </c:pt>
                <c:pt idx="8">
                  <c:v>29008</c:v>
                </c:pt>
                <c:pt idx="9">
                  <c:v>28540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D-4154-B214-00BA95DA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6954768"/>
        <c:axId val="1496953328"/>
      </c:barChart>
      <c:catAx>
        <c:axId val="149695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6953328"/>
        <c:crosses val="autoZero"/>
        <c:auto val="1"/>
        <c:lblAlgn val="ctr"/>
        <c:lblOffset val="100"/>
        <c:noMultiLvlLbl val="0"/>
      </c:catAx>
      <c:valAx>
        <c:axId val="149695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9695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27'!$B$70</c:f>
              <c:strCache>
                <c:ptCount val="1"/>
                <c:pt idx="0">
                  <c:v>รวม Total บาท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'กราฟที่ 27'!$A$71:$A$80</c:f>
              <c:strCache>
                <c:ptCount val="10"/>
                <c:pt idx="0">
                  <c:v>นิวซีแลนด์</c:v>
                </c:pt>
                <c:pt idx="1">
                  <c:v>มาเลเซีย</c:v>
                </c:pt>
                <c:pt idx="2">
                  <c:v>สหรัฐอเมริกา</c:v>
                </c:pt>
                <c:pt idx="3">
                  <c:v>จีน</c:v>
                </c:pt>
                <c:pt idx="4">
                  <c:v>บราซิล</c:v>
                </c:pt>
                <c:pt idx="5">
                  <c:v>ลิทัวเนีย</c:v>
                </c:pt>
                <c:pt idx="6">
                  <c:v>ฝรั่งเศส</c:v>
                </c:pt>
                <c:pt idx="7">
                  <c:v>เยอรมนี</c:v>
                </c:pt>
                <c:pt idx="8">
                  <c:v>ญี่ปุ่น</c:v>
                </c:pt>
                <c:pt idx="9">
                  <c:v>สาธารณรัฐเช็ก</c:v>
                </c:pt>
              </c:strCache>
            </c:strRef>
          </c:cat>
          <c:val>
            <c:numRef>
              <c:f>'กราฟที่ 27'!$B$71:$B$80</c:f>
              <c:numCache>
                <c:formatCode>_-* #,##0_-;\-* #,##0_-;_-* "-"??_-;_-@_-</c:formatCode>
                <c:ptCount val="10"/>
                <c:pt idx="0">
                  <c:v>992099906</c:v>
                </c:pt>
                <c:pt idx="1">
                  <c:v>760278052</c:v>
                </c:pt>
                <c:pt idx="2">
                  <c:v>704135190</c:v>
                </c:pt>
                <c:pt idx="3">
                  <c:v>278856799</c:v>
                </c:pt>
                <c:pt idx="4">
                  <c:v>246445804</c:v>
                </c:pt>
                <c:pt idx="5">
                  <c:v>175842349</c:v>
                </c:pt>
                <c:pt idx="6">
                  <c:v>111412668</c:v>
                </c:pt>
                <c:pt idx="7">
                  <c:v>108104876</c:v>
                </c:pt>
                <c:pt idx="8">
                  <c:v>50556611</c:v>
                </c:pt>
                <c:pt idx="9">
                  <c:v>26201773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D41-91BC-CD1210FA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019952"/>
        <c:axId val="975021392"/>
      </c:barChart>
      <c:catAx>
        <c:axId val="9750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75021392"/>
        <c:crosses val="autoZero"/>
        <c:auto val="1"/>
        <c:lblAlgn val="ctr"/>
        <c:lblOffset val="100"/>
        <c:noMultiLvlLbl val="0"/>
      </c:catAx>
      <c:valAx>
        <c:axId val="97502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750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61</xdr:row>
      <xdr:rowOff>195262</xdr:rowOff>
    </xdr:from>
    <xdr:to>
      <xdr:col>6</xdr:col>
      <xdr:colOff>542925</xdr:colOff>
      <xdr:row>72</xdr:row>
      <xdr:rowOff>4762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96DC671F-EB15-731B-BB80-E070BFAE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714375</xdr:colOff>
      <xdr:row>69</xdr:row>
      <xdr:rowOff>166687</xdr:rowOff>
    </xdr:from>
    <xdr:to>
      <xdr:col>3</xdr:col>
      <xdr:colOff>790575</xdr:colOff>
      <xdr:row>79</xdr:row>
      <xdr:rowOff>242887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F271E816-4260-0A9F-58CB-C4FA8D0FD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Normal="100" workbookViewId="0">
      <selection activeCell="F12" sqref="F12"/>
    </sheetView>
  </sheetViews>
  <sheetFormatPr defaultRowHeight="21" customHeight="1" x14ac:dyDescent="0.3"/>
  <cols>
    <col min="1" max="1" width="29.7109375" style="1" customWidth="1"/>
    <col min="2" max="2" width="11.7109375" style="24" customWidth="1"/>
    <col min="3" max="3" width="13.42578125" customWidth="1"/>
    <col min="4" max="4" width="11.7109375" customWidth="1"/>
    <col min="5" max="5" width="13.42578125" style="15" customWidth="1"/>
    <col min="6" max="6" width="11.7109375" customWidth="1"/>
    <col min="7" max="7" width="13.42578125" customWidth="1"/>
    <col min="8" max="8" width="24.85546875" customWidth="1"/>
  </cols>
  <sheetData>
    <row r="1" spans="1:8" s="2" customFormat="1" ht="21" customHeight="1" x14ac:dyDescent="0.25">
      <c r="A1" s="77" t="s">
        <v>138</v>
      </c>
      <c r="B1" s="77"/>
      <c r="C1" s="77"/>
      <c r="D1" s="77"/>
      <c r="E1" s="77"/>
      <c r="F1" s="77"/>
      <c r="G1" s="77"/>
      <c r="H1" s="77"/>
    </row>
    <row r="2" spans="1:8" s="2" customFormat="1" ht="21" customHeight="1" x14ac:dyDescent="0.25">
      <c r="A2" s="77" t="s">
        <v>139</v>
      </c>
      <c r="B2" s="77"/>
      <c r="C2" s="77"/>
      <c r="D2" s="77"/>
      <c r="E2" s="77"/>
      <c r="F2" s="77"/>
      <c r="G2" s="77"/>
      <c r="H2" s="77"/>
    </row>
    <row r="3" spans="1:8" ht="6" customHeight="1" x14ac:dyDescent="0.3">
      <c r="B3" s="21"/>
      <c r="C3" s="1"/>
      <c r="D3" s="1"/>
      <c r="F3" s="1"/>
      <c r="G3" s="1"/>
      <c r="H3" s="1"/>
    </row>
    <row r="4" spans="1:8" s="3" customFormat="1" ht="21" customHeight="1" x14ac:dyDescent="0.25">
      <c r="A4" s="78" t="s">
        <v>0</v>
      </c>
      <c r="B4" s="81" t="s">
        <v>1</v>
      </c>
      <c r="C4" s="82"/>
      <c r="D4" s="81" t="s">
        <v>2</v>
      </c>
      <c r="E4" s="82"/>
      <c r="F4" s="81" t="s">
        <v>3</v>
      </c>
      <c r="G4" s="83"/>
      <c r="H4" s="84" t="s">
        <v>4</v>
      </c>
    </row>
    <row r="5" spans="1:8" s="3" customFormat="1" ht="21" customHeight="1" x14ac:dyDescent="0.25">
      <c r="A5" s="79"/>
      <c r="B5" s="85" t="s">
        <v>5</v>
      </c>
      <c r="C5" s="86"/>
      <c r="D5" s="85" t="s">
        <v>6</v>
      </c>
      <c r="E5" s="86"/>
      <c r="F5" s="85" t="s">
        <v>7</v>
      </c>
      <c r="G5" s="87"/>
      <c r="H5" s="84"/>
    </row>
    <row r="6" spans="1:8" s="3" customFormat="1" ht="21" customHeight="1" x14ac:dyDescent="0.25">
      <c r="A6" s="79"/>
      <c r="B6" s="27" t="s">
        <v>8</v>
      </c>
      <c r="C6" s="18" t="s">
        <v>9</v>
      </c>
      <c r="D6" s="18" t="s">
        <v>8</v>
      </c>
      <c r="E6" s="18" t="s">
        <v>9</v>
      </c>
      <c r="F6" s="18" t="s">
        <v>8</v>
      </c>
      <c r="G6" s="61" t="s">
        <v>9</v>
      </c>
      <c r="H6" s="84"/>
    </row>
    <row r="7" spans="1:8" s="3" customFormat="1" ht="21" customHeight="1" x14ac:dyDescent="0.25">
      <c r="A7" s="80"/>
      <c r="B7" s="28" t="s">
        <v>10</v>
      </c>
      <c r="C7" s="17" t="s">
        <v>11</v>
      </c>
      <c r="D7" s="28" t="s">
        <v>10</v>
      </c>
      <c r="E7" s="17" t="s">
        <v>11</v>
      </c>
      <c r="F7" s="17" t="s">
        <v>10</v>
      </c>
      <c r="G7" s="62" t="s">
        <v>11</v>
      </c>
      <c r="H7" s="84"/>
    </row>
    <row r="8" spans="1:8" s="3" customFormat="1" ht="21" customHeight="1" x14ac:dyDescent="0.3">
      <c r="A8" s="4" t="s">
        <v>12</v>
      </c>
      <c r="B8" s="29"/>
      <c r="C8" s="30"/>
      <c r="D8" s="41">
        <v>10328</v>
      </c>
      <c r="E8" s="40">
        <v>88344236</v>
      </c>
      <c r="F8" s="5">
        <f>B8+D8</f>
        <v>10328</v>
      </c>
      <c r="G8" s="63">
        <f>C8+E8</f>
        <v>88344236</v>
      </c>
      <c r="H8" s="9" t="s">
        <v>13</v>
      </c>
    </row>
    <row r="9" spans="1:8" s="3" customFormat="1" ht="21" customHeight="1" x14ac:dyDescent="0.3">
      <c r="A9" s="6" t="s">
        <v>14</v>
      </c>
      <c r="B9" s="32"/>
      <c r="C9" s="7"/>
      <c r="D9" s="42">
        <v>17925</v>
      </c>
      <c r="E9" s="20">
        <v>120627904</v>
      </c>
      <c r="F9" s="8">
        <f>B9+D9</f>
        <v>17925</v>
      </c>
      <c r="G9" s="52">
        <f>C9+E9</f>
        <v>120627904</v>
      </c>
      <c r="H9" s="9" t="s">
        <v>15</v>
      </c>
    </row>
    <row r="10" spans="1:8" s="3" customFormat="1" ht="21" customHeight="1" x14ac:dyDescent="0.25">
      <c r="A10" s="9" t="s">
        <v>16</v>
      </c>
      <c r="B10" s="38">
        <v>46</v>
      </c>
      <c r="C10" s="8">
        <v>1024889</v>
      </c>
      <c r="D10" s="8" t="s">
        <v>106</v>
      </c>
      <c r="E10" s="20">
        <v>22405270</v>
      </c>
      <c r="F10" s="8">
        <f>46+2407</f>
        <v>2453</v>
      </c>
      <c r="G10" s="52">
        <f>C10+E10</f>
        <v>23430159</v>
      </c>
      <c r="H10" s="9" t="s">
        <v>17</v>
      </c>
    </row>
    <row r="11" spans="1:8" s="3" customFormat="1" ht="21" customHeight="1" x14ac:dyDescent="0.25">
      <c r="A11" s="9" t="s">
        <v>124</v>
      </c>
      <c r="B11" s="25">
        <v>22</v>
      </c>
      <c r="C11" s="8">
        <v>668214</v>
      </c>
      <c r="D11" s="8"/>
      <c r="E11" s="20"/>
      <c r="F11" s="8">
        <f>B11+D11</f>
        <v>22</v>
      </c>
      <c r="G11" s="58">
        <f>C11+E11</f>
        <v>668214</v>
      </c>
      <c r="H11" s="9" t="s">
        <v>131</v>
      </c>
    </row>
    <row r="12" spans="1:8" s="3" customFormat="1" ht="21" customHeight="1" x14ac:dyDescent="0.3">
      <c r="A12" s="10" t="s">
        <v>88</v>
      </c>
      <c r="B12" s="39">
        <v>376</v>
      </c>
      <c r="C12" s="8">
        <v>4567118</v>
      </c>
      <c r="D12" s="39">
        <v>395</v>
      </c>
      <c r="E12" s="36">
        <v>7592603</v>
      </c>
      <c r="F12" s="8">
        <f t="shared" ref="F12:F57" si="0">B12+D12</f>
        <v>771</v>
      </c>
      <c r="G12" s="58">
        <f t="shared" ref="G12:G57" si="1">C12+E12</f>
        <v>12159721</v>
      </c>
      <c r="H12" s="9" t="s">
        <v>91</v>
      </c>
    </row>
    <row r="13" spans="1:8" s="3" customFormat="1" ht="21" customHeight="1" x14ac:dyDescent="0.3">
      <c r="A13" s="9" t="s">
        <v>18</v>
      </c>
      <c r="B13" s="32"/>
      <c r="C13" s="7"/>
      <c r="D13" s="42">
        <v>237982</v>
      </c>
      <c r="E13" s="20">
        <v>246445804</v>
      </c>
      <c r="F13" s="8">
        <f t="shared" si="0"/>
        <v>237982</v>
      </c>
      <c r="G13" s="58">
        <f t="shared" si="1"/>
        <v>246445804</v>
      </c>
      <c r="H13" s="9" t="s">
        <v>19</v>
      </c>
    </row>
    <row r="14" spans="1:8" s="3" customFormat="1" ht="21" customHeight="1" x14ac:dyDescent="0.25">
      <c r="A14" s="9" t="s">
        <v>100</v>
      </c>
      <c r="B14" s="32"/>
      <c r="C14" s="7"/>
      <c r="D14" s="8">
        <v>37</v>
      </c>
      <c r="E14" s="20">
        <v>481181</v>
      </c>
      <c r="F14" s="8">
        <f t="shared" si="0"/>
        <v>37</v>
      </c>
      <c r="G14" s="58">
        <f t="shared" si="1"/>
        <v>481181</v>
      </c>
      <c r="H14" s="9" t="s">
        <v>126</v>
      </c>
    </row>
    <row r="15" spans="1:8" s="3" customFormat="1" ht="21" customHeight="1" x14ac:dyDescent="0.3">
      <c r="A15" s="6" t="s">
        <v>20</v>
      </c>
      <c r="B15" s="19"/>
      <c r="C15" s="25"/>
      <c r="D15" s="39">
        <v>502</v>
      </c>
      <c r="E15" s="36">
        <v>3925711</v>
      </c>
      <c r="F15" s="8">
        <f t="shared" si="0"/>
        <v>502</v>
      </c>
      <c r="G15" s="58">
        <f t="shared" si="1"/>
        <v>3925711</v>
      </c>
      <c r="H15" s="9" t="s">
        <v>21</v>
      </c>
    </row>
    <row r="16" spans="1:8" s="3" customFormat="1" ht="21" customHeight="1" x14ac:dyDescent="0.25">
      <c r="A16" s="9" t="s">
        <v>22</v>
      </c>
      <c r="B16" s="33">
        <v>1208</v>
      </c>
      <c r="C16" s="8">
        <v>20752913</v>
      </c>
      <c r="D16" s="8" t="s">
        <v>107</v>
      </c>
      <c r="E16" s="20">
        <v>14011124</v>
      </c>
      <c r="F16" s="8">
        <f>1208+396</f>
        <v>1604</v>
      </c>
      <c r="G16" s="58">
        <f t="shared" si="1"/>
        <v>34764037</v>
      </c>
      <c r="H16" s="9" t="s">
        <v>23</v>
      </c>
    </row>
    <row r="17" spans="1:8" s="3" customFormat="1" ht="21" customHeight="1" x14ac:dyDescent="0.3">
      <c r="A17" s="9" t="s">
        <v>24</v>
      </c>
      <c r="B17" s="32"/>
      <c r="C17" s="7"/>
      <c r="D17" s="42">
        <v>27406</v>
      </c>
      <c r="E17" s="20">
        <v>243472646</v>
      </c>
      <c r="F17" s="8">
        <f t="shared" si="0"/>
        <v>27406</v>
      </c>
      <c r="G17" s="58">
        <f t="shared" si="1"/>
        <v>243472646</v>
      </c>
      <c r="H17" s="9" t="s">
        <v>25</v>
      </c>
    </row>
    <row r="18" spans="1:8" s="3" customFormat="1" ht="21" customHeight="1" x14ac:dyDescent="0.3">
      <c r="A18" s="10" t="s">
        <v>89</v>
      </c>
      <c r="B18" s="34">
        <v>292</v>
      </c>
      <c r="C18" s="7">
        <v>5081520</v>
      </c>
      <c r="D18" s="25" t="s">
        <v>108</v>
      </c>
      <c r="E18" s="20">
        <v>2592879</v>
      </c>
      <c r="F18" s="8">
        <f>292+58</f>
        <v>350</v>
      </c>
      <c r="G18" s="58">
        <f t="shared" si="1"/>
        <v>7674399</v>
      </c>
      <c r="H18" s="9" t="s">
        <v>92</v>
      </c>
    </row>
    <row r="19" spans="1:8" s="3" customFormat="1" ht="21" customHeight="1" x14ac:dyDescent="0.25">
      <c r="A19" s="9" t="s">
        <v>81</v>
      </c>
      <c r="B19" s="19"/>
      <c r="C19" s="25"/>
      <c r="D19" s="8">
        <v>24130</v>
      </c>
      <c r="E19" s="20">
        <v>199736670</v>
      </c>
      <c r="F19" s="8">
        <f t="shared" si="0"/>
        <v>24130</v>
      </c>
      <c r="G19" s="58">
        <f t="shared" si="1"/>
        <v>199736670</v>
      </c>
      <c r="H19" s="9" t="s">
        <v>82</v>
      </c>
    </row>
    <row r="20" spans="1:8" s="3" customFormat="1" ht="21" customHeight="1" x14ac:dyDescent="0.3">
      <c r="A20" s="9" t="s">
        <v>26</v>
      </c>
      <c r="B20" s="19"/>
      <c r="C20" s="25"/>
      <c r="D20" s="42">
        <v>292390</v>
      </c>
      <c r="E20" s="31">
        <v>278856799</v>
      </c>
      <c r="F20" s="8">
        <f t="shared" si="0"/>
        <v>292390</v>
      </c>
      <c r="G20" s="58">
        <f t="shared" si="1"/>
        <v>278856799</v>
      </c>
      <c r="H20" s="9" t="s">
        <v>27</v>
      </c>
    </row>
    <row r="21" spans="1:8" s="3" customFormat="1" ht="21" customHeight="1" x14ac:dyDescent="0.3">
      <c r="A21" s="6" t="s">
        <v>83</v>
      </c>
      <c r="B21" s="20">
        <v>61</v>
      </c>
      <c r="C21" s="8">
        <v>2500771</v>
      </c>
      <c r="D21" s="39">
        <v>159</v>
      </c>
      <c r="E21" s="42">
        <v>8626710</v>
      </c>
      <c r="F21" s="8">
        <f t="shared" si="0"/>
        <v>220</v>
      </c>
      <c r="G21" s="48">
        <f t="shared" si="1"/>
        <v>11127481</v>
      </c>
      <c r="H21" s="9" t="s">
        <v>28</v>
      </c>
    </row>
    <row r="22" spans="1:8" s="3" customFormat="1" ht="21" customHeight="1" x14ac:dyDescent="0.3">
      <c r="A22" s="6" t="s">
        <v>84</v>
      </c>
      <c r="B22" s="25">
        <v>23</v>
      </c>
      <c r="C22" s="8">
        <v>983395</v>
      </c>
      <c r="D22" s="8">
        <v>672</v>
      </c>
      <c r="E22" s="42">
        <v>25183377</v>
      </c>
      <c r="F22" s="8">
        <f t="shared" si="0"/>
        <v>695</v>
      </c>
      <c r="G22" s="48">
        <f t="shared" si="1"/>
        <v>26166772</v>
      </c>
      <c r="H22" s="9" t="s">
        <v>29</v>
      </c>
    </row>
    <row r="23" spans="1:8" s="3" customFormat="1" ht="21" customHeight="1" x14ac:dyDescent="0.3">
      <c r="A23" s="9" t="s">
        <v>30</v>
      </c>
      <c r="B23" s="25"/>
      <c r="C23" s="25"/>
      <c r="D23" s="42">
        <v>122181</v>
      </c>
      <c r="E23" s="42">
        <v>26201773</v>
      </c>
      <c r="F23" s="8">
        <f t="shared" si="0"/>
        <v>122181</v>
      </c>
      <c r="G23" s="48">
        <f t="shared" si="1"/>
        <v>26201773</v>
      </c>
      <c r="H23" s="9" t="s">
        <v>93</v>
      </c>
    </row>
    <row r="24" spans="1:8" s="3" customFormat="1" ht="21" customHeight="1" x14ac:dyDescent="0.3">
      <c r="A24" s="6" t="s">
        <v>31</v>
      </c>
      <c r="B24" s="25"/>
      <c r="C24" s="25"/>
      <c r="D24" s="8" t="s">
        <v>109</v>
      </c>
      <c r="E24" s="42">
        <v>38756955</v>
      </c>
      <c r="F24" s="8">
        <v>4680</v>
      </c>
      <c r="G24" s="48">
        <f t="shared" si="1"/>
        <v>38756955</v>
      </c>
      <c r="H24" s="9" t="s">
        <v>32</v>
      </c>
    </row>
    <row r="25" spans="1:8" s="3" customFormat="1" ht="21" customHeight="1" x14ac:dyDescent="0.3">
      <c r="A25" s="11" t="s">
        <v>33</v>
      </c>
      <c r="B25" s="35"/>
      <c r="C25" s="35"/>
      <c r="D25" s="12" t="s">
        <v>110</v>
      </c>
      <c r="E25" s="44">
        <v>75627935</v>
      </c>
      <c r="F25" s="12">
        <v>7774</v>
      </c>
      <c r="G25" s="49">
        <f t="shared" si="1"/>
        <v>75627935</v>
      </c>
      <c r="H25" s="13" t="s">
        <v>34</v>
      </c>
    </row>
    <row r="26" spans="1:8" s="3" customFormat="1" ht="21" customHeight="1" x14ac:dyDescent="0.3">
      <c r="A26" s="9" t="s">
        <v>35</v>
      </c>
      <c r="B26" s="50">
        <v>1099</v>
      </c>
      <c r="C26" s="8">
        <v>17013996</v>
      </c>
      <c r="D26" s="8" t="s">
        <v>111</v>
      </c>
      <c r="E26" s="42">
        <v>94398672</v>
      </c>
      <c r="F26" s="8">
        <f>1099+103406</f>
        <v>104505</v>
      </c>
      <c r="G26" s="48">
        <f t="shared" si="1"/>
        <v>111412668</v>
      </c>
      <c r="H26" s="9" t="s">
        <v>36</v>
      </c>
    </row>
    <row r="27" spans="1:8" s="3" customFormat="1" ht="21" customHeight="1" x14ac:dyDescent="0.3">
      <c r="A27" s="9" t="s">
        <v>37</v>
      </c>
      <c r="B27" s="50">
        <v>22742</v>
      </c>
      <c r="C27" s="8">
        <v>3853439</v>
      </c>
      <c r="D27" s="20" t="s">
        <v>112</v>
      </c>
      <c r="E27" s="31">
        <v>104251437</v>
      </c>
      <c r="F27" s="8">
        <f>22742+5798</f>
        <v>28540</v>
      </c>
      <c r="G27" s="58">
        <f t="shared" si="1"/>
        <v>108104876</v>
      </c>
      <c r="H27" s="9" t="s">
        <v>38</v>
      </c>
    </row>
    <row r="28" spans="1:8" s="3" customFormat="1" ht="21" customHeight="1" x14ac:dyDescent="0.3">
      <c r="A28" s="6" t="s">
        <v>39</v>
      </c>
      <c r="B28" s="19"/>
      <c r="C28" s="25"/>
      <c r="D28" s="51">
        <v>240</v>
      </c>
      <c r="E28" s="31">
        <v>5052678</v>
      </c>
      <c r="F28" s="8">
        <f t="shared" si="0"/>
        <v>240</v>
      </c>
      <c r="G28" s="58">
        <f t="shared" si="1"/>
        <v>5052678</v>
      </c>
      <c r="H28" s="9" t="s">
        <v>40</v>
      </c>
    </row>
    <row r="29" spans="1:8" s="3" customFormat="1" ht="21" customHeight="1" x14ac:dyDescent="0.3">
      <c r="A29" s="10" t="s">
        <v>87</v>
      </c>
      <c r="B29" s="19"/>
      <c r="C29" s="25"/>
      <c r="D29" s="26">
        <v>819</v>
      </c>
      <c r="E29" s="31">
        <v>49959777</v>
      </c>
      <c r="F29" s="8">
        <f t="shared" si="0"/>
        <v>819</v>
      </c>
      <c r="G29" s="58">
        <f t="shared" si="1"/>
        <v>49959777</v>
      </c>
      <c r="H29" s="9" t="s">
        <v>94</v>
      </c>
    </row>
    <row r="30" spans="1:8" s="3" customFormat="1" ht="21" customHeight="1" x14ac:dyDescent="0.3">
      <c r="A30" s="9" t="s">
        <v>41</v>
      </c>
      <c r="B30" s="32"/>
      <c r="C30" s="7"/>
      <c r="D30" s="8">
        <v>37</v>
      </c>
      <c r="E30" s="31">
        <v>735724</v>
      </c>
      <c r="F30" s="8">
        <f t="shared" si="0"/>
        <v>37</v>
      </c>
      <c r="G30" s="58">
        <f t="shared" si="1"/>
        <v>735724</v>
      </c>
      <c r="H30" s="9" t="s">
        <v>42</v>
      </c>
    </row>
    <row r="31" spans="1:8" s="3" customFormat="1" ht="21" customHeight="1" x14ac:dyDescent="0.3">
      <c r="A31" s="9" t="s">
        <v>43</v>
      </c>
      <c r="B31" s="19"/>
      <c r="C31" s="25"/>
      <c r="D31" s="42">
        <v>1026</v>
      </c>
      <c r="E31" s="31">
        <v>43263890</v>
      </c>
      <c r="F31" s="8">
        <f t="shared" si="0"/>
        <v>1026</v>
      </c>
      <c r="G31" s="58">
        <f t="shared" si="1"/>
        <v>43263890</v>
      </c>
      <c r="H31" s="9" t="s">
        <v>44</v>
      </c>
    </row>
    <row r="32" spans="1:8" s="3" customFormat="1" ht="21" customHeight="1" x14ac:dyDescent="0.3">
      <c r="A32" s="9" t="s">
        <v>45</v>
      </c>
      <c r="B32" s="20">
        <v>0</v>
      </c>
      <c r="C32" s="8">
        <v>46383</v>
      </c>
      <c r="D32" s="42">
        <v>128404</v>
      </c>
      <c r="E32" s="31">
        <v>50510228</v>
      </c>
      <c r="F32" s="8">
        <f t="shared" si="0"/>
        <v>128404</v>
      </c>
      <c r="G32" s="58">
        <f t="shared" si="1"/>
        <v>50556611</v>
      </c>
      <c r="H32" s="9" t="s">
        <v>46</v>
      </c>
    </row>
    <row r="33" spans="1:8" s="3" customFormat="1" ht="21" customHeight="1" x14ac:dyDescent="0.3">
      <c r="A33" s="9" t="s">
        <v>47</v>
      </c>
      <c r="B33" s="19"/>
      <c r="C33" s="25"/>
      <c r="D33" s="39">
        <v>21</v>
      </c>
      <c r="E33" s="31">
        <v>91013</v>
      </c>
      <c r="F33" s="8">
        <f t="shared" si="0"/>
        <v>21</v>
      </c>
      <c r="G33" s="58">
        <f t="shared" si="1"/>
        <v>91013</v>
      </c>
      <c r="H33" s="9" t="s">
        <v>95</v>
      </c>
    </row>
    <row r="34" spans="1:8" s="3" customFormat="1" ht="21" customHeight="1" x14ac:dyDescent="0.3">
      <c r="A34" s="9" t="s">
        <v>48</v>
      </c>
      <c r="B34" s="20">
        <v>1</v>
      </c>
      <c r="C34" s="8">
        <v>6102</v>
      </c>
      <c r="D34" s="8" t="s">
        <v>113</v>
      </c>
      <c r="E34" s="31">
        <v>148652147</v>
      </c>
      <c r="F34" s="8">
        <v>17057</v>
      </c>
      <c r="G34" s="58">
        <f t="shared" si="1"/>
        <v>148658249</v>
      </c>
      <c r="H34" s="9" t="s">
        <v>49</v>
      </c>
    </row>
    <row r="35" spans="1:8" s="3" customFormat="1" ht="21" customHeight="1" x14ac:dyDescent="0.3">
      <c r="A35" s="6" t="s">
        <v>50</v>
      </c>
      <c r="B35" s="36"/>
      <c r="C35" s="7"/>
      <c r="D35" s="8" t="s">
        <v>114</v>
      </c>
      <c r="E35" s="31">
        <v>54288316</v>
      </c>
      <c r="F35" s="8">
        <v>6312</v>
      </c>
      <c r="G35" s="58">
        <f t="shared" si="1"/>
        <v>54288316</v>
      </c>
      <c r="H35" s="9" t="s">
        <v>51</v>
      </c>
    </row>
    <row r="36" spans="1:8" s="3" customFormat="1" ht="21" customHeight="1" x14ac:dyDescent="0.3">
      <c r="A36" s="9" t="s">
        <v>52</v>
      </c>
      <c r="B36" s="33">
        <v>21165</v>
      </c>
      <c r="C36" s="8">
        <v>100971823</v>
      </c>
      <c r="D36" s="42">
        <v>7843</v>
      </c>
      <c r="E36" s="31">
        <v>74870526</v>
      </c>
      <c r="F36" s="8">
        <f t="shared" si="0"/>
        <v>29008</v>
      </c>
      <c r="G36" s="58">
        <f t="shared" si="1"/>
        <v>175842349</v>
      </c>
      <c r="H36" s="9" t="s">
        <v>53</v>
      </c>
    </row>
    <row r="37" spans="1:8" s="3" customFormat="1" ht="21" customHeight="1" x14ac:dyDescent="0.3">
      <c r="A37" s="9" t="s">
        <v>54</v>
      </c>
      <c r="B37" s="32"/>
      <c r="C37" s="7"/>
      <c r="D37" s="42">
        <v>79810</v>
      </c>
      <c r="E37" s="31">
        <v>760278052</v>
      </c>
      <c r="F37" s="8">
        <f t="shared" si="0"/>
        <v>79810</v>
      </c>
      <c r="G37" s="58">
        <f t="shared" si="1"/>
        <v>760278052</v>
      </c>
      <c r="H37" s="9" t="s">
        <v>55</v>
      </c>
    </row>
    <row r="38" spans="1:8" s="3" customFormat="1" ht="21" customHeight="1" x14ac:dyDescent="0.3">
      <c r="A38" s="9" t="s">
        <v>56</v>
      </c>
      <c r="B38" s="32"/>
      <c r="C38" s="59"/>
      <c r="D38" s="26" t="s">
        <v>115</v>
      </c>
      <c r="E38" s="31">
        <v>2773668</v>
      </c>
      <c r="F38" s="8">
        <v>88</v>
      </c>
      <c r="G38" s="58">
        <f t="shared" si="1"/>
        <v>2773668</v>
      </c>
      <c r="H38" s="9" t="s">
        <v>57</v>
      </c>
    </row>
    <row r="39" spans="1:8" s="3" customFormat="1" ht="21" customHeight="1" x14ac:dyDescent="0.3">
      <c r="A39" s="54" t="s">
        <v>90</v>
      </c>
      <c r="B39" s="57"/>
      <c r="C39" s="57"/>
      <c r="D39" s="39">
        <v>790</v>
      </c>
      <c r="E39" s="31">
        <v>53323620</v>
      </c>
      <c r="F39" s="8">
        <f>B39+D39</f>
        <v>790</v>
      </c>
      <c r="G39" s="58">
        <f t="shared" si="1"/>
        <v>53323620</v>
      </c>
      <c r="H39" s="9" t="s">
        <v>58</v>
      </c>
    </row>
    <row r="40" spans="1:8" s="3" customFormat="1" ht="21" customHeight="1" x14ac:dyDescent="0.3">
      <c r="A40" s="53" t="s">
        <v>79</v>
      </c>
      <c r="B40" s="55">
        <v>408</v>
      </c>
      <c r="C40" s="59">
        <v>331699</v>
      </c>
      <c r="D40" s="58" t="s">
        <v>116</v>
      </c>
      <c r="E40" s="42">
        <v>15492169</v>
      </c>
      <c r="F40" s="57">
        <f>408+171</f>
        <v>579</v>
      </c>
      <c r="G40" s="58">
        <f t="shared" si="1"/>
        <v>15823868</v>
      </c>
      <c r="H40" s="9" t="s">
        <v>80</v>
      </c>
    </row>
    <row r="41" spans="1:8" s="3" customFormat="1" ht="21" customHeight="1" x14ac:dyDescent="0.3">
      <c r="A41" s="53" t="s">
        <v>59</v>
      </c>
      <c r="B41" s="55">
        <v>998</v>
      </c>
      <c r="C41" s="58">
        <v>4547694</v>
      </c>
      <c r="D41" s="60">
        <v>400756</v>
      </c>
      <c r="E41" s="42">
        <v>987552212</v>
      </c>
      <c r="F41" s="58">
        <f t="shared" si="0"/>
        <v>401754</v>
      </c>
      <c r="G41" s="58">
        <f t="shared" si="1"/>
        <v>992099906</v>
      </c>
      <c r="H41" s="9" t="s">
        <v>60</v>
      </c>
    </row>
    <row r="42" spans="1:8" s="3" customFormat="1" ht="21" customHeight="1" x14ac:dyDescent="0.3">
      <c r="A42" s="54" t="s">
        <v>61</v>
      </c>
      <c r="B42" s="55">
        <v>53</v>
      </c>
      <c r="C42" s="59">
        <v>1079393</v>
      </c>
      <c r="D42" s="60">
        <v>2909</v>
      </c>
      <c r="E42" s="42">
        <v>189281424</v>
      </c>
      <c r="F42" s="58">
        <f t="shared" si="0"/>
        <v>2962</v>
      </c>
      <c r="G42" s="58">
        <f t="shared" si="1"/>
        <v>190360817</v>
      </c>
      <c r="H42" s="9" t="s">
        <v>62</v>
      </c>
    </row>
    <row r="43" spans="1:8" s="3" customFormat="1" ht="21" customHeight="1" x14ac:dyDescent="0.3">
      <c r="A43" s="54" t="s">
        <v>101</v>
      </c>
      <c r="B43" s="56"/>
      <c r="C43" s="59"/>
      <c r="D43" s="56" t="s">
        <v>117</v>
      </c>
      <c r="E43" s="42">
        <v>11067549</v>
      </c>
      <c r="F43" s="58">
        <v>848</v>
      </c>
      <c r="G43" s="58">
        <f t="shared" si="1"/>
        <v>11067549</v>
      </c>
      <c r="H43" s="9" t="s">
        <v>127</v>
      </c>
    </row>
    <row r="44" spans="1:8" s="3" customFormat="1" ht="21" customHeight="1" x14ac:dyDescent="0.3">
      <c r="A44" s="54" t="s">
        <v>102</v>
      </c>
      <c r="B44" s="56"/>
      <c r="C44" s="59"/>
      <c r="D44" s="56">
        <v>0</v>
      </c>
      <c r="E44" s="42">
        <v>3764</v>
      </c>
      <c r="F44" s="58">
        <f t="shared" si="0"/>
        <v>0</v>
      </c>
      <c r="G44" s="58">
        <f t="shared" si="1"/>
        <v>3764</v>
      </c>
      <c r="H44" s="9" t="s">
        <v>128</v>
      </c>
    </row>
    <row r="45" spans="1:8" s="3" customFormat="1" ht="21" customHeight="1" x14ac:dyDescent="0.3">
      <c r="A45" s="66" t="s">
        <v>103</v>
      </c>
      <c r="B45" s="67"/>
      <c r="C45" s="68"/>
      <c r="D45" s="67" t="s">
        <v>118</v>
      </c>
      <c r="E45" s="43">
        <v>20319987</v>
      </c>
      <c r="F45" s="65">
        <v>4123</v>
      </c>
      <c r="G45" s="65">
        <f>C45+E45</f>
        <v>20319987</v>
      </c>
      <c r="H45" s="13" t="s">
        <v>129</v>
      </c>
    </row>
    <row r="46" spans="1:8" s="3" customFormat="1" ht="21" customHeight="1" x14ac:dyDescent="0.3">
      <c r="A46" s="9" t="s">
        <v>63</v>
      </c>
      <c r="B46" s="19"/>
      <c r="C46" s="25"/>
      <c r="D46" s="8" t="s">
        <v>119</v>
      </c>
      <c r="E46" s="31">
        <v>30995108</v>
      </c>
      <c r="F46" s="8">
        <v>5211</v>
      </c>
      <c r="G46" s="58">
        <f t="shared" si="1"/>
        <v>30995108</v>
      </c>
      <c r="H46" s="9" t="s">
        <v>64</v>
      </c>
    </row>
    <row r="47" spans="1:8" s="3" customFormat="1" ht="21" customHeight="1" x14ac:dyDescent="0.3">
      <c r="A47" s="9" t="s">
        <v>65</v>
      </c>
      <c r="B47" s="19"/>
      <c r="C47" s="7"/>
      <c r="D47" s="8">
        <v>1657</v>
      </c>
      <c r="E47" s="31">
        <v>22654699</v>
      </c>
      <c r="F47" s="8">
        <f t="shared" si="0"/>
        <v>1657</v>
      </c>
      <c r="G47" s="58">
        <f t="shared" si="1"/>
        <v>22654699</v>
      </c>
      <c r="H47" s="9" t="s">
        <v>66</v>
      </c>
    </row>
    <row r="48" spans="1:8" s="3" customFormat="1" ht="21" customHeight="1" x14ac:dyDescent="0.3">
      <c r="A48" s="6" t="s">
        <v>67</v>
      </c>
      <c r="B48" s="19"/>
      <c r="C48" s="25"/>
      <c r="D48" s="42">
        <v>6113</v>
      </c>
      <c r="E48" s="31">
        <v>133816814</v>
      </c>
      <c r="F48" s="8">
        <f t="shared" si="0"/>
        <v>6113</v>
      </c>
      <c r="G48" s="58">
        <f t="shared" si="1"/>
        <v>133816814</v>
      </c>
      <c r="H48" s="9" t="s">
        <v>68</v>
      </c>
    </row>
    <row r="49" spans="1:8" s="3" customFormat="1" ht="21" customHeight="1" x14ac:dyDescent="0.3">
      <c r="A49" s="6" t="s">
        <v>105</v>
      </c>
      <c r="B49" s="19">
        <v>162</v>
      </c>
      <c r="C49" s="8">
        <v>649239</v>
      </c>
      <c r="D49" s="8" t="s">
        <v>120</v>
      </c>
      <c r="E49" s="31">
        <v>700234</v>
      </c>
      <c r="F49" s="8">
        <f>162+83</f>
        <v>245</v>
      </c>
      <c r="G49" s="58">
        <f t="shared" si="1"/>
        <v>1349473</v>
      </c>
      <c r="H49" s="9" t="s">
        <v>130</v>
      </c>
    </row>
    <row r="50" spans="1:8" s="3" customFormat="1" ht="21" customHeight="1" x14ac:dyDescent="0.3">
      <c r="A50" s="6" t="s">
        <v>104</v>
      </c>
      <c r="B50" s="20">
        <v>19823</v>
      </c>
      <c r="C50" s="8">
        <v>1233621</v>
      </c>
      <c r="D50" s="8">
        <v>84</v>
      </c>
      <c r="E50" s="31">
        <v>1604260</v>
      </c>
      <c r="F50" s="8">
        <f t="shared" si="0"/>
        <v>19907</v>
      </c>
      <c r="G50" s="58">
        <f t="shared" si="1"/>
        <v>2837881</v>
      </c>
      <c r="H50" s="9" t="s">
        <v>125</v>
      </c>
    </row>
    <row r="51" spans="1:8" s="3" customFormat="1" ht="21" customHeight="1" x14ac:dyDescent="0.3">
      <c r="A51" s="9" t="s">
        <v>69</v>
      </c>
      <c r="B51" s="19"/>
      <c r="C51" s="25"/>
      <c r="D51" s="8" t="s">
        <v>121</v>
      </c>
      <c r="E51" s="31">
        <v>13072388</v>
      </c>
      <c r="F51" s="8">
        <v>1459</v>
      </c>
      <c r="G51" s="58">
        <f t="shared" si="1"/>
        <v>13072388</v>
      </c>
      <c r="H51" s="9" t="s">
        <v>70</v>
      </c>
    </row>
    <row r="52" spans="1:8" s="3" customFormat="1" ht="21" customHeight="1" x14ac:dyDescent="0.3">
      <c r="A52" s="6" t="s">
        <v>71</v>
      </c>
      <c r="B52" s="32"/>
      <c r="C52" s="26"/>
      <c r="D52" s="39">
        <v>131</v>
      </c>
      <c r="E52" s="31">
        <v>613870</v>
      </c>
      <c r="F52" s="8">
        <f t="shared" si="0"/>
        <v>131</v>
      </c>
      <c r="G52" s="58">
        <f t="shared" si="1"/>
        <v>613870</v>
      </c>
      <c r="H52" s="9" t="s">
        <v>72</v>
      </c>
    </row>
    <row r="53" spans="1:8" s="3" customFormat="1" ht="21" customHeight="1" x14ac:dyDescent="0.3">
      <c r="A53" s="10" t="s">
        <v>86</v>
      </c>
      <c r="B53" s="32"/>
      <c r="C53" s="7"/>
      <c r="D53" s="8" t="s">
        <v>122</v>
      </c>
      <c r="E53" s="20">
        <v>8818260</v>
      </c>
      <c r="F53" s="8">
        <v>829</v>
      </c>
      <c r="G53" s="58">
        <f t="shared" si="1"/>
        <v>8818260</v>
      </c>
      <c r="H53" s="9" t="s">
        <v>96</v>
      </c>
    </row>
    <row r="54" spans="1:8" s="3" customFormat="1" ht="21" customHeight="1" x14ac:dyDescent="0.3">
      <c r="A54" s="9" t="s">
        <v>73</v>
      </c>
      <c r="B54" s="32"/>
      <c r="C54" s="7"/>
      <c r="D54" s="39">
        <v>200</v>
      </c>
      <c r="E54" s="31">
        <v>5116382</v>
      </c>
      <c r="F54" s="8">
        <f t="shared" si="0"/>
        <v>200</v>
      </c>
      <c r="G54" s="58">
        <f t="shared" si="1"/>
        <v>5116382</v>
      </c>
      <c r="H54" s="9" t="s">
        <v>74</v>
      </c>
    </row>
    <row r="55" spans="1:8" s="3" customFormat="1" ht="21" customHeight="1" x14ac:dyDescent="0.3">
      <c r="A55" s="9" t="s">
        <v>75</v>
      </c>
      <c r="B55" s="20">
        <v>4645</v>
      </c>
      <c r="C55" s="8">
        <v>56671072</v>
      </c>
      <c r="D55" s="42">
        <v>87152</v>
      </c>
      <c r="E55" s="31">
        <v>647464118</v>
      </c>
      <c r="F55" s="8">
        <f t="shared" si="0"/>
        <v>91797</v>
      </c>
      <c r="G55" s="58">
        <f t="shared" si="1"/>
        <v>704135190</v>
      </c>
      <c r="H55" s="9" t="s">
        <v>76</v>
      </c>
    </row>
    <row r="56" spans="1:8" s="3" customFormat="1" ht="21" customHeight="1" x14ac:dyDescent="0.3">
      <c r="A56" s="6" t="s">
        <v>77</v>
      </c>
      <c r="B56" s="20">
        <v>179</v>
      </c>
      <c r="C56" s="8">
        <v>1580682</v>
      </c>
      <c r="D56" s="8" t="s">
        <v>123</v>
      </c>
      <c r="E56" s="31">
        <v>128550781</v>
      </c>
      <c r="F56" s="8">
        <f>179+14658</f>
        <v>14837</v>
      </c>
      <c r="G56" s="58">
        <f t="shared" si="1"/>
        <v>130131463</v>
      </c>
      <c r="H56" s="9" t="s">
        <v>78</v>
      </c>
    </row>
    <row r="57" spans="1:8" s="3" customFormat="1" ht="21" customHeight="1" x14ac:dyDescent="0.3">
      <c r="A57" s="11" t="s">
        <v>85</v>
      </c>
      <c r="B57" s="36"/>
      <c r="C57" s="7"/>
      <c r="D57" s="39">
        <v>465</v>
      </c>
      <c r="E57" s="31">
        <v>5782596</v>
      </c>
      <c r="F57" s="8">
        <f t="shared" si="0"/>
        <v>465</v>
      </c>
      <c r="G57" s="58">
        <f t="shared" si="1"/>
        <v>5782596</v>
      </c>
      <c r="H57" s="9" t="s">
        <v>97</v>
      </c>
    </row>
    <row r="58" spans="1:8" s="3" customFormat="1" ht="21" customHeight="1" x14ac:dyDescent="0.25">
      <c r="A58" s="37" t="s">
        <v>3</v>
      </c>
      <c r="B58" s="46">
        <f>SUM(B8:B57)</f>
        <v>73303</v>
      </c>
      <c r="C58" s="46">
        <f t="shared" ref="C58:G58" si="2">SUM(C8:C57)</f>
        <v>223563963</v>
      </c>
      <c r="D58" s="46">
        <f t="shared" si="2"/>
        <v>1452564</v>
      </c>
      <c r="E58" s="47">
        <f t="shared" si="2"/>
        <v>5068245940</v>
      </c>
      <c r="F58" s="46">
        <f t="shared" si="2"/>
        <v>1701224</v>
      </c>
      <c r="G58" s="64">
        <f t="shared" si="2"/>
        <v>5291809903</v>
      </c>
      <c r="H58" s="45" t="s">
        <v>7</v>
      </c>
    </row>
    <row r="59" spans="1:8" s="3" customFormat="1" ht="21" customHeight="1" x14ac:dyDescent="0.3">
      <c r="A59" s="14" t="s">
        <v>98</v>
      </c>
      <c r="B59" s="22"/>
      <c r="C59" s="14"/>
      <c r="D59" s="15"/>
      <c r="E59" s="15"/>
      <c r="F59" s="15"/>
      <c r="G59" s="15"/>
      <c r="H59" s="15"/>
    </row>
    <row r="60" spans="1:8" s="3" customFormat="1" ht="21" customHeight="1" x14ac:dyDescent="0.3">
      <c r="A60" s="16" t="s">
        <v>99</v>
      </c>
      <c r="B60" s="23"/>
      <c r="C60" s="15"/>
      <c r="D60" s="15"/>
      <c r="E60" s="15"/>
      <c r="F60" s="15"/>
      <c r="G60" s="15"/>
      <c r="H60" s="15"/>
    </row>
  </sheetData>
  <mergeCells count="10">
    <mergeCell ref="A1:H1"/>
    <mergeCell ref="A2:H2"/>
    <mergeCell ref="A4:A7"/>
    <mergeCell ref="B4:C4"/>
    <mergeCell ref="D4:E4"/>
    <mergeCell ref="F4:G4"/>
    <mergeCell ref="H4:H7"/>
    <mergeCell ref="B5:C5"/>
    <mergeCell ref="D5:E5"/>
    <mergeCell ref="F5:G5"/>
  </mergeCells>
  <pageMargins left="0.5" right="0.5" top="0.78" bottom="0.72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A592-4336-4437-BB3C-B4219890E4C8}">
  <dimension ref="A1:H92"/>
  <sheetViews>
    <sheetView topLeftCell="A34" zoomScaleNormal="100" workbookViewId="0">
      <selection activeCell="B47" sqref="B47"/>
    </sheetView>
  </sheetViews>
  <sheetFormatPr defaultRowHeight="21" customHeight="1" x14ac:dyDescent="0.3"/>
  <cols>
    <col min="1" max="1" width="33.7109375" style="1" customWidth="1"/>
    <col min="2" max="2" width="33.7109375" style="24" customWidth="1"/>
    <col min="3" max="4" width="33.7109375" customWidth="1"/>
    <col min="5" max="5" width="33.7109375" style="15" customWidth="1"/>
    <col min="6" max="7" width="33.7109375" customWidth="1"/>
  </cols>
  <sheetData>
    <row r="1" spans="1:8" ht="21" customHeight="1" x14ac:dyDescent="0.35">
      <c r="A1" s="70" t="s">
        <v>0</v>
      </c>
      <c r="B1" s="70" t="s">
        <v>132</v>
      </c>
      <c r="C1" s="70" t="s">
        <v>133</v>
      </c>
      <c r="D1" s="70" t="s">
        <v>134</v>
      </c>
      <c r="E1" s="70" t="s">
        <v>135</v>
      </c>
      <c r="F1" s="70" t="s">
        <v>136</v>
      </c>
      <c r="G1" s="70" t="s">
        <v>137</v>
      </c>
    </row>
    <row r="2" spans="1:8" s="3" customFormat="1" ht="21" customHeight="1" x14ac:dyDescent="0.3">
      <c r="A2" s="4" t="s">
        <v>59</v>
      </c>
      <c r="B2" s="72">
        <v>998</v>
      </c>
      <c r="C2" s="5">
        <v>4547694</v>
      </c>
      <c r="D2" s="41">
        <v>400756</v>
      </c>
      <c r="E2" s="41">
        <v>987552212</v>
      </c>
      <c r="F2" s="5">
        <f t="shared" ref="F2:G6" si="0">B2+D2</f>
        <v>401754</v>
      </c>
      <c r="G2" s="5">
        <f t="shared" si="0"/>
        <v>992099906</v>
      </c>
      <c r="H2" s="3">
        <v>1</v>
      </c>
    </row>
    <row r="3" spans="1:8" s="3" customFormat="1" ht="21" customHeight="1" x14ac:dyDescent="0.3">
      <c r="A3" s="9" t="s">
        <v>26</v>
      </c>
      <c r="B3" s="25">
        <v>0</v>
      </c>
      <c r="C3" s="25">
        <v>0</v>
      </c>
      <c r="D3" s="42">
        <v>292390</v>
      </c>
      <c r="E3" s="42">
        <v>278856799</v>
      </c>
      <c r="F3" s="8">
        <f t="shared" si="0"/>
        <v>292390</v>
      </c>
      <c r="G3" s="8">
        <f t="shared" si="0"/>
        <v>278856799</v>
      </c>
      <c r="H3" s="3">
        <v>2</v>
      </c>
    </row>
    <row r="4" spans="1:8" s="3" customFormat="1" ht="21" customHeight="1" x14ac:dyDescent="0.3">
      <c r="A4" s="9" t="s">
        <v>18</v>
      </c>
      <c r="B4" s="26">
        <v>0</v>
      </c>
      <c r="C4" s="7">
        <v>0</v>
      </c>
      <c r="D4" s="42">
        <v>237982</v>
      </c>
      <c r="E4" s="8">
        <v>246445804</v>
      </c>
      <c r="F4" s="8">
        <f t="shared" si="0"/>
        <v>237982</v>
      </c>
      <c r="G4" s="8">
        <f t="shared" si="0"/>
        <v>246445804</v>
      </c>
      <c r="H4" s="3">
        <v>3</v>
      </c>
    </row>
    <row r="5" spans="1:8" s="3" customFormat="1" ht="21" customHeight="1" x14ac:dyDescent="0.3">
      <c r="A5" s="9" t="s">
        <v>45</v>
      </c>
      <c r="B5" s="8">
        <v>0</v>
      </c>
      <c r="C5" s="8">
        <v>46383</v>
      </c>
      <c r="D5" s="42">
        <v>128404</v>
      </c>
      <c r="E5" s="42">
        <v>50510228</v>
      </c>
      <c r="F5" s="8">
        <f t="shared" si="0"/>
        <v>128404</v>
      </c>
      <c r="G5" s="8">
        <f t="shared" si="0"/>
        <v>50556611</v>
      </c>
      <c r="H5" s="3">
        <v>4</v>
      </c>
    </row>
    <row r="6" spans="1:8" s="3" customFormat="1" ht="21" customHeight="1" x14ac:dyDescent="0.3">
      <c r="A6" s="9" t="s">
        <v>30</v>
      </c>
      <c r="B6" s="25">
        <v>0</v>
      </c>
      <c r="C6" s="25">
        <v>0</v>
      </c>
      <c r="D6" s="42">
        <v>122181</v>
      </c>
      <c r="E6" s="42">
        <v>26201773</v>
      </c>
      <c r="F6" s="8">
        <f t="shared" si="0"/>
        <v>122181</v>
      </c>
      <c r="G6" s="8">
        <f t="shared" si="0"/>
        <v>26201773</v>
      </c>
      <c r="H6" s="3">
        <v>5</v>
      </c>
    </row>
    <row r="7" spans="1:8" s="3" customFormat="1" ht="21" customHeight="1" x14ac:dyDescent="0.3">
      <c r="A7" s="9" t="s">
        <v>35</v>
      </c>
      <c r="B7" s="50">
        <v>1099</v>
      </c>
      <c r="C7" s="8">
        <v>17013996</v>
      </c>
      <c r="D7" s="8" t="s">
        <v>111</v>
      </c>
      <c r="E7" s="42">
        <v>94398672</v>
      </c>
      <c r="F7" s="8">
        <f>1099+103406</f>
        <v>104505</v>
      </c>
      <c r="G7" s="8">
        <f t="shared" ref="G7:G51" si="1">C7+E7</f>
        <v>111412668</v>
      </c>
      <c r="H7" s="3">
        <v>6</v>
      </c>
    </row>
    <row r="8" spans="1:8" s="3" customFormat="1" ht="21" customHeight="1" x14ac:dyDescent="0.3">
      <c r="A8" s="9" t="s">
        <v>75</v>
      </c>
      <c r="B8" s="8">
        <v>4645</v>
      </c>
      <c r="C8" s="8">
        <v>56671072</v>
      </c>
      <c r="D8" s="42">
        <v>87152</v>
      </c>
      <c r="E8" s="42">
        <v>647464118</v>
      </c>
      <c r="F8" s="8">
        <f>B8+D8</f>
        <v>91797</v>
      </c>
      <c r="G8" s="8">
        <f t="shared" si="1"/>
        <v>704135190</v>
      </c>
      <c r="H8" s="3">
        <v>7</v>
      </c>
    </row>
    <row r="9" spans="1:8" s="3" customFormat="1" ht="21" customHeight="1" x14ac:dyDescent="0.3">
      <c r="A9" s="9" t="s">
        <v>54</v>
      </c>
      <c r="B9" s="26">
        <v>0</v>
      </c>
      <c r="C9" s="25">
        <v>0</v>
      </c>
      <c r="D9" s="42">
        <v>79810</v>
      </c>
      <c r="E9" s="42">
        <v>760278052</v>
      </c>
      <c r="F9" s="8">
        <f>B9+D9</f>
        <v>79810</v>
      </c>
      <c r="G9" s="8">
        <f t="shared" si="1"/>
        <v>760278052</v>
      </c>
      <c r="H9" s="3">
        <v>8</v>
      </c>
    </row>
    <row r="10" spans="1:8" s="3" customFormat="1" ht="21" customHeight="1" x14ac:dyDescent="0.3">
      <c r="A10" s="9" t="s">
        <v>52</v>
      </c>
      <c r="B10" s="50">
        <v>21165</v>
      </c>
      <c r="C10" s="8">
        <v>100971823</v>
      </c>
      <c r="D10" s="42">
        <v>7843</v>
      </c>
      <c r="E10" s="42">
        <v>74870526</v>
      </c>
      <c r="F10" s="8">
        <f>B10+D10</f>
        <v>29008</v>
      </c>
      <c r="G10" s="8">
        <f t="shared" si="1"/>
        <v>175842349</v>
      </c>
      <c r="H10" s="3">
        <v>9</v>
      </c>
    </row>
    <row r="11" spans="1:8" s="3" customFormat="1" ht="21" customHeight="1" x14ac:dyDescent="0.3">
      <c r="A11" s="9" t="s">
        <v>37</v>
      </c>
      <c r="B11" s="50">
        <v>22742</v>
      </c>
      <c r="C11" s="8">
        <v>3853439</v>
      </c>
      <c r="D11" s="8" t="s">
        <v>112</v>
      </c>
      <c r="E11" s="42">
        <v>104251437</v>
      </c>
      <c r="F11" s="8">
        <f>22742+5798</f>
        <v>28540</v>
      </c>
      <c r="G11" s="8">
        <f t="shared" si="1"/>
        <v>108104876</v>
      </c>
      <c r="H11" s="3">
        <v>10</v>
      </c>
    </row>
    <row r="12" spans="1:8" s="3" customFormat="1" ht="21" customHeight="1" x14ac:dyDescent="0.3">
      <c r="A12" s="9" t="s">
        <v>24</v>
      </c>
      <c r="B12" s="26">
        <v>0</v>
      </c>
      <c r="C12" s="7">
        <v>0</v>
      </c>
      <c r="D12" s="42">
        <v>27406</v>
      </c>
      <c r="E12" s="8">
        <v>243472646</v>
      </c>
      <c r="F12" s="8">
        <f>B12+D12</f>
        <v>27406</v>
      </c>
      <c r="G12" s="8">
        <f t="shared" si="1"/>
        <v>243472646</v>
      </c>
    </row>
    <row r="13" spans="1:8" s="3" customFormat="1" ht="21" customHeight="1" x14ac:dyDescent="0.25">
      <c r="A13" s="9" t="s">
        <v>81</v>
      </c>
      <c r="B13" s="25">
        <v>0</v>
      </c>
      <c r="C13" s="25">
        <v>0</v>
      </c>
      <c r="D13" s="8">
        <v>24130</v>
      </c>
      <c r="E13" s="8">
        <v>199736670</v>
      </c>
      <c r="F13" s="8">
        <f>B13+D13</f>
        <v>24130</v>
      </c>
      <c r="G13" s="8">
        <f t="shared" si="1"/>
        <v>199736670</v>
      </c>
    </row>
    <row r="14" spans="1:8" s="3" customFormat="1" ht="21" customHeight="1" x14ac:dyDescent="0.3">
      <c r="A14" s="6" t="s">
        <v>104</v>
      </c>
      <c r="B14" s="8">
        <v>19823</v>
      </c>
      <c r="C14" s="8">
        <v>1233621</v>
      </c>
      <c r="D14" s="8">
        <v>84</v>
      </c>
      <c r="E14" s="42">
        <v>1604260</v>
      </c>
      <c r="F14" s="8">
        <f>B14+D14</f>
        <v>19907</v>
      </c>
      <c r="G14" s="8">
        <f t="shared" si="1"/>
        <v>2837881</v>
      </c>
    </row>
    <row r="15" spans="1:8" s="3" customFormat="1" ht="21" customHeight="1" x14ac:dyDescent="0.3">
      <c r="A15" s="6" t="s">
        <v>14</v>
      </c>
      <c r="B15" s="26">
        <v>0</v>
      </c>
      <c r="C15" s="7">
        <v>0</v>
      </c>
      <c r="D15" s="42">
        <v>17925</v>
      </c>
      <c r="E15" s="8">
        <v>120627904</v>
      </c>
      <c r="F15" s="8">
        <f>B15+D15</f>
        <v>17925</v>
      </c>
      <c r="G15" s="7">
        <f t="shared" si="1"/>
        <v>120627904</v>
      </c>
    </row>
    <row r="16" spans="1:8" s="3" customFormat="1" ht="21" customHeight="1" x14ac:dyDescent="0.3">
      <c r="A16" s="9" t="s">
        <v>48</v>
      </c>
      <c r="B16" s="8">
        <v>1</v>
      </c>
      <c r="C16" s="8">
        <v>6102</v>
      </c>
      <c r="D16" s="8" t="s">
        <v>113</v>
      </c>
      <c r="E16" s="42">
        <v>148652147</v>
      </c>
      <c r="F16" s="8">
        <v>17057</v>
      </c>
      <c r="G16" s="8">
        <f t="shared" si="1"/>
        <v>148658249</v>
      </c>
    </row>
    <row r="17" spans="1:7" s="3" customFormat="1" ht="21" customHeight="1" x14ac:dyDescent="0.3">
      <c r="A17" s="6" t="s">
        <v>77</v>
      </c>
      <c r="B17" s="8">
        <v>179</v>
      </c>
      <c r="C17" s="8">
        <v>1580682</v>
      </c>
      <c r="D17" s="8" t="s">
        <v>123</v>
      </c>
      <c r="E17" s="42">
        <v>128550781</v>
      </c>
      <c r="F17" s="8">
        <f>179+14658</f>
        <v>14837</v>
      </c>
      <c r="G17" s="8">
        <f t="shared" si="1"/>
        <v>130131463</v>
      </c>
    </row>
    <row r="18" spans="1:7" s="3" customFormat="1" ht="21" customHeight="1" x14ac:dyDescent="0.3">
      <c r="A18" s="6" t="s">
        <v>12</v>
      </c>
      <c r="B18" s="25">
        <v>0</v>
      </c>
      <c r="C18" s="25">
        <v>0</v>
      </c>
      <c r="D18" s="42">
        <v>10328</v>
      </c>
      <c r="E18" s="8">
        <v>88344236</v>
      </c>
      <c r="F18" s="8">
        <f>B18+D18</f>
        <v>10328</v>
      </c>
      <c r="G18" s="7">
        <f t="shared" si="1"/>
        <v>88344236</v>
      </c>
    </row>
    <row r="19" spans="1:7" s="3" customFormat="1" ht="21" customHeight="1" x14ac:dyDescent="0.3">
      <c r="A19" s="11" t="s">
        <v>33</v>
      </c>
      <c r="B19" s="35">
        <v>0</v>
      </c>
      <c r="C19" s="35">
        <v>0</v>
      </c>
      <c r="D19" s="12" t="s">
        <v>110</v>
      </c>
      <c r="E19" s="44">
        <v>75627935</v>
      </c>
      <c r="F19" s="12">
        <v>7774</v>
      </c>
      <c r="G19" s="12">
        <f t="shared" si="1"/>
        <v>75627935</v>
      </c>
    </row>
    <row r="20" spans="1:7" s="3" customFormat="1" ht="21" customHeight="1" x14ac:dyDescent="0.3">
      <c r="A20" s="6" t="s">
        <v>50</v>
      </c>
      <c r="B20" s="7">
        <v>0</v>
      </c>
      <c r="C20" s="25">
        <v>0</v>
      </c>
      <c r="D20" s="8" t="s">
        <v>114</v>
      </c>
      <c r="E20" s="42">
        <v>54288316</v>
      </c>
      <c r="F20" s="8">
        <v>6312</v>
      </c>
      <c r="G20" s="8">
        <f t="shared" si="1"/>
        <v>54288316</v>
      </c>
    </row>
    <row r="21" spans="1:7" s="3" customFormat="1" ht="21" customHeight="1" x14ac:dyDescent="0.3">
      <c r="A21" s="6" t="s">
        <v>67</v>
      </c>
      <c r="B21" s="25">
        <v>0</v>
      </c>
      <c r="C21" s="25">
        <v>0</v>
      </c>
      <c r="D21" s="42">
        <v>6113</v>
      </c>
      <c r="E21" s="42">
        <v>133816814</v>
      </c>
      <c r="F21" s="8">
        <f>B21+D21</f>
        <v>6113</v>
      </c>
      <c r="G21" s="8">
        <f t="shared" si="1"/>
        <v>133816814</v>
      </c>
    </row>
    <row r="22" spans="1:7" s="3" customFormat="1" ht="21" customHeight="1" x14ac:dyDescent="0.3">
      <c r="A22" s="9" t="s">
        <v>63</v>
      </c>
      <c r="B22" s="25">
        <v>0</v>
      </c>
      <c r="C22" s="25">
        <v>0</v>
      </c>
      <c r="D22" s="8" t="s">
        <v>119</v>
      </c>
      <c r="E22" s="42">
        <v>30995108</v>
      </c>
      <c r="F22" s="8">
        <v>5211</v>
      </c>
      <c r="G22" s="8">
        <f t="shared" si="1"/>
        <v>30995108</v>
      </c>
    </row>
    <row r="23" spans="1:7" s="3" customFormat="1" ht="21" customHeight="1" x14ac:dyDescent="0.3">
      <c r="A23" s="6" t="s">
        <v>31</v>
      </c>
      <c r="B23" s="25">
        <v>0</v>
      </c>
      <c r="C23" s="25">
        <v>0</v>
      </c>
      <c r="D23" s="8" t="s">
        <v>109</v>
      </c>
      <c r="E23" s="42">
        <v>38756955</v>
      </c>
      <c r="F23" s="8">
        <v>4680</v>
      </c>
      <c r="G23" s="8">
        <f t="shared" si="1"/>
        <v>38756955</v>
      </c>
    </row>
    <row r="24" spans="1:7" s="3" customFormat="1" ht="21" customHeight="1" x14ac:dyDescent="0.3">
      <c r="A24" s="9" t="s">
        <v>103</v>
      </c>
      <c r="B24" s="26">
        <v>0</v>
      </c>
      <c r="C24" s="25">
        <v>0</v>
      </c>
      <c r="D24" s="26" t="s">
        <v>118</v>
      </c>
      <c r="E24" s="42">
        <v>20319987</v>
      </c>
      <c r="F24" s="8">
        <v>4123</v>
      </c>
      <c r="G24" s="8">
        <f t="shared" si="1"/>
        <v>20319987</v>
      </c>
    </row>
    <row r="25" spans="1:7" s="3" customFormat="1" ht="21" customHeight="1" x14ac:dyDescent="0.3">
      <c r="A25" s="9" t="s">
        <v>61</v>
      </c>
      <c r="B25" s="71">
        <v>53</v>
      </c>
      <c r="C25" s="7">
        <v>1079393</v>
      </c>
      <c r="D25" s="42">
        <v>2909</v>
      </c>
      <c r="E25" s="42">
        <v>189281424</v>
      </c>
      <c r="F25" s="8">
        <f>B25+D25</f>
        <v>2962</v>
      </c>
      <c r="G25" s="8">
        <f t="shared" si="1"/>
        <v>190360817</v>
      </c>
    </row>
    <row r="26" spans="1:7" s="3" customFormat="1" ht="21" customHeight="1" x14ac:dyDescent="0.25">
      <c r="A26" s="9" t="s">
        <v>16</v>
      </c>
      <c r="B26" s="38">
        <v>46</v>
      </c>
      <c r="C26" s="8">
        <v>1024889</v>
      </c>
      <c r="D26" s="8" t="s">
        <v>106</v>
      </c>
      <c r="E26" s="8">
        <v>22405270</v>
      </c>
      <c r="F26" s="8">
        <f>46+2407</f>
        <v>2453</v>
      </c>
      <c r="G26" s="7">
        <f t="shared" si="1"/>
        <v>23430159</v>
      </c>
    </row>
    <row r="27" spans="1:7" s="3" customFormat="1" ht="21" customHeight="1" x14ac:dyDescent="0.3">
      <c r="A27" s="9" t="s">
        <v>65</v>
      </c>
      <c r="B27" s="25">
        <v>0</v>
      </c>
      <c r="C27" s="25">
        <v>0</v>
      </c>
      <c r="D27" s="8">
        <v>1657</v>
      </c>
      <c r="E27" s="42">
        <v>22654699</v>
      </c>
      <c r="F27" s="8">
        <f>B27+D27</f>
        <v>1657</v>
      </c>
      <c r="G27" s="8">
        <f t="shared" si="1"/>
        <v>22654699</v>
      </c>
    </row>
    <row r="28" spans="1:7" s="3" customFormat="1" ht="21" customHeight="1" x14ac:dyDescent="0.25">
      <c r="A28" s="9" t="s">
        <v>22</v>
      </c>
      <c r="B28" s="50">
        <v>1208</v>
      </c>
      <c r="C28" s="8">
        <v>20752913</v>
      </c>
      <c r="D28" s="8" t="s">
        <v>107</v>
      </c>
      <c r="E28" s="8">
        <v>14011124</v>
      </c>
      <c r="F28" s="8">
        <f>1208+396</f>
        <v>1604</v>
      </c>
      <c r="G28" s="8">
        <f t="shared" si="1"/>
        <v>34764037</v>
      </c>
    </row>
    <row r="29" spans="1:7" s="3" customFormat="1" ht="21" customHeight="1" x14ac:dyDescent="0.3">
      <c r="A29" s="9" t="s">
        <v>69</v>
      </c>
      <c r="B29" s="25">
        <v>0</v>
      </c>
      <c r="C29" s="25">
        <v>0</v>
      </c>
      <c r="D29" s="8" t="s">
        <v>121</v>
      </c>
      <c r="E29" s="42">
        <v>13072388</v>
      </c>
      <c r="F29" s="8">
        <v>1459</v>
      </c>
      <c r="G29" s="8">
        <f t="shared" si="1"/>
        <v>13072388</v>
      </c>
    </row>
    <row r="30" spans="1:7" s="3" customFormat="1" ht="21" customHeight="1" x14ac:dyDescent="0.3">
      <c r="A30" s="9" t="s">
        <v>43</v>
      </c>
      <c r="B30" s="25">
        <v>0</v>
      </c>
      <c r="C30" s="25">
        <v>0</v>
      </c>
      <c r="D30" s="42">
        <v>1026</v>
      </c>
      <c r="E30" s="42">
        <v>43263890</v>
      </c>
      <c r="F30" s="8">
        <f>B30+D30</f>
        <v>1026</v>
      </c>
      <c r="G30" s="8">
        <f t="shared" si="1"/>
        <v>43263890</v>
      </c>
    </row>
    <row r="31" spans="1:7" s="3" customFormat="1" ht="21" customHeight="1" x14ac:dyDescent="0.3">
      <c r="A31" s="9" t="s">
        <v>101</v>
      </c>
      <c r="B31" s="26">
        <v>0</v>
      </c>
      <c r="C31" s="25">
        <v>0</v>
      </c>
      <c r="D31" s="26" t="s">
        <v>117</v>
      </c>
      <c r="E31" s="42">
        <v>11067549</v>
      </c>
      <c r="F31" s="8">
        <v>848</v>
      </c>
      <c r="G31" s="8">
        <f t="shared" si="1"/>
        <v>11067549</v>
      </c>
    </row>
    <row r="32" spans="1:7" s="3" customFormat="1" ht="21" customHeight="1" x14ac:dyDescent="0.3">
      <c r="A32" s="10" t="s">
        <v>86</v>
      </c>
      <c r="B32" s="26">
        <v>0</v>
      </c>
      <c r="C32" s="25">
        <v>0</v>
      </c>
      <c r="D32" s="8" t="s">
        <v>122</v>
      </c>
      <c r="E32" s="8">
        <v>8818260</v>
      </c>
      <c r="F32" s="8">
        <v>829</v>
      </c>
      <c r="G32" s="8">
        <f t="shared" si="1"/>
        <v>8818260</v>
      </c>
    </row>
    <row r="33" spans="1:7" s="3" customFormat="1" ht="21" customHeight="1" x14ac:dyDescent="0.3">
      <c r="A33" s="10" t="s">
        <v>87</v>
      </c>
      <c r="B33" s="25">
        <v>0</v>
      </c>
      <c r="C33" s="25">
        <v>0</v>
      </c>
      <c r="D33" s="26">
        <v>819</v>
      </c>
      <c r="E33" s="42">
        <v>49959777</v>
      </c>
      <c r="F33" s="8">
        <f>B33+D33</f>
        <v>819</v>
      </c>
      <c r="G33" s="8">
        <f t="shared" si="1"/>
        <v>49959777</v>
      </c>
    </row>
    <row r="34" spans="1:7" s="3" customFormat="1" ht="21" customHeight="1" x14ac:dyDescent="0.3">
      <c r="A34" s="9" t="s">
        <v>90</v>
      </c>
      <c r="B34" s="25">
        <v>0</v>
      </c>
      <c r="C34" s="25">
        <v>0</v>
      </c>
      <c r="D34" s="39">
        <v>790</v>
      </c>
      <c r="E34" s="42">
        <v>53323620</v>
      </c>
      <c r="F34" s="8">
        <f>B34+D34</f>
        <v>790</v>
      </c>
      <c r="G34" s="8">
        <f t="shared" si="1"/>
        <v>53323620</v>
      </c>
    </row>
    <row r="35" spans="1:7" s="3" customFormat="1" ht="21" customHeight="1" x14ac:dyDescent="0.3">
      <c r="A35" s="10" t="s">
        <v>88</v>
      </c>
      <c r="B35" s="39">
        <v>376</v>
      </c>
      <c r="C35" s="8">
        <v>4567118</v>
      </c>
      <c r="D35" s="39">
        <v>395</v>
      </c>
      <c r="E35" s="7">
        <v>7592603</v>
      </c>
      <c r="F35" s="8">
        <f>B35+D35</f>
        <v>771</v>
      </c>
      <c r="G35" s="8">
        <f t="shared" si="1"/>
        <v>12159721</v>
      </c>
    </row>
    <row r="36" spans="1:7" s="3" customFormat="1" ht="21" customHeight="1" x14ac:dyDescent="0.3">
      <c r="A36" s="6" t="s">
        <v>84</v>
      </c>
      <c r="B36" s="25">
        <v>23</v>
      </c>
      <c r="C36" s="8">
        <v>983395</v>
      </c>
      <c r="D36" s="8">
        <v>672</v>
      </c>
      <c r="E36" s="42">
        <v>25183377</v>
      </c>
      <c r="F36" s="8">
        <f>B36+D36</f>
        <v>695</v>
      </c>
      <c r="G36" s="8">
        <f t="shared" si="1"/>
        <v>26166772</v>
      </c>
    </row>
    <row r="37" spans="1:7" s="3" customFormat="1" ht="21" customHeight="1" x14ac:dyDescent="0.3">
      <c r="A37" s="6" t="s">
        <v>79</v>
      </c>
      <c r="B37" s="71">
        <v>408</v>
      </c>
      <c r="C37" s="7">
        <v>331699</v>
      </c>
      <c r="D37" s="8" t="s">
        <v>116</v>
      </c>
      <c r="E37" s="42">
        <v>15492169</v>
      </c>
      <c r="F37" s="25">
        <f>408+171</f>
        <v>579</v>
      </c>
      <c r="G37" s="8">
        <f t="shared" si="1"/>
        <v>15823868</v>
      </c>
    </row>
    <row r="38" spans="1:7" s="3" customFormat="1" ht="21" customHeight="1" x14ac:dyDescent="0.3">
      <c r="A38" s="6" t="s">
        <v>20</v>
      </c>
      <c r="B38" s="25">
        <v>0</v>
      </c>
      <c r="C38" s="25">
        <v>0</v>
      </c>
      <c r="D38" s="39">
        <v>502</v>
      </c>
      <c r="E38" s="7">
        <v>3925711</v>
      </c>
      <c r="F38" s="8">
        <f>B38+D38</f>
        <v>502</v>
      </c>
      <c r="G38" s="8">
        <f t="shared" si="1"/>
        <v>3925711</v>
      </c>
    </row>
    <row r="39" spans="1:7" s="3" customFormat="1" ht="21" customHeight="1" x14ac:dyDescent="0.3">
      <c r="A39" s="11" t="s">
        <v>85</v>
      </c>
      <c r="B39" s="73">
        <v>0</v>
      </c>
      <c r="C39" s="25">
        <v>0</v>
      </c>
      <c r="D39" s="74">
        <v>465</v>
      </c>
      <c r="E39" s="44">
        <v>5782596</v>
      </c>
      <c r="F39" s="12">
        <f>B39+D39</f>
        <v>465</v>
      </c>
      <c r="G39" s="12">
        <f t="shared" si="1"/>
        <v>5782596</v>
      </c>
    </row>
    <row r="40" spans="1:7" s="3" customFormat="1" ht="21" customHeight="1" x14ac:dyDescent="0.3">
      <c r="A40" s="10" t="s">
        <v>89</v>
      </c>
      <c r="B40" s="71">
        <v>292</v>
      </c>
      <c r="C40" s="7">
        <v>5081520</v>
      </c>
      <c r="D40" s="25" t="s">
        <v>108</v>
      </c>
      <c r="E40" s="8">
        <v>2592879</v>
      </c>
      <c r="F40" s="8">
        <f>292+58</f>
        <v>350</v>
      </c>
      <c r="G40" s="8">
        <f t="shared" si="1"/>
        <v>7674399</v>
      </c>
    </row>
    <row r="41" spans="1:7" s="3" customFormat="1" ht="21" customHeight="1" x14ac:dyDescent="0.3">
      <c r="A41" s="6" t="s">
        <v>105</v>
      </c>
      <c r="B41" s="25">
        <v>162</v>
      </c>
      <c r="C41" s="8">
        <v>649239</v>
      </c>
      <c r="D41" s="8" t="s">
        <v>120</v>
      </c>
      <c r="E41" s="42">
        <v>700234</v>
      </c>
      <c r="F41" s="8">
        <f>162+83</f>
        <v>245</v>
      </c>
      <c r="G41" s="8">
        <f t="shared" si="1"/>
        <v>1349473</v>
      </c>
    </row>
    <row r="42" spans="1:7" s="3" customFormat="1" ht="21" customHeight="1" x14ac:dyDescent="0.3">
      <c r="A42" s="6" t="s">
        <v>39</v>
      </c>
      <c r="B42" s="25">
        <v>0</v>
      </c>
      <c r="C42" s="25">
        <v>0</v>
      </c>
      <c r="D42" s="39">
        <v>240</v>
      </c>
      <c r="E42" s="42">
        <v>5052678</v>
      </c>
      <c r="F42" s="8">
        <f>B42+D42</f>
        <v>240</v>
      </c>
      <c r="G42" s="8">
        <f t="shared" si="1"/>
        <v>5052678</v>
      </c>
    </row>
    <row r="43" spans="1:7" s="3" customFormat="1" ht="21" customHeight="1" x14ac:dyDescent="0.3">
      <c r="A43" s="6" t="s">
        <v>83</v>
      </c>
      <c r="B43" s="8">
        <v>61</v>
      </c>
      <c r="C43" s="8">
        <v>2500771</v>
      </c>
      <c r="D43" s="39">
        <v>159</v>
      </c>
      <c r="E43" s="42">
        <v>8626710</v>
      </c>
      <c r="F43" s="8">
        <f>B43+D43</f>
        <v>220</v>
      </c>
      <c r="G43" s="8">
        <f t="shared" si="1"/>
        <v>11127481</v>
      </c>
    </row>
    <row r="44" spans="1:7" s="3" customFormat="1" ht="21" customHeight="1" x14ac:dyDescent="0.3">
      <c r="A44" s="9" t="s">
        <v>73</v>
      </c>
      <c r="B44" s="26">
        <v>0</v>
      </c>
      <c r="C44" s="25">
        <v>0</v>
      </c>
      <c r="D44" s="39">
        <v>200</v>
      </c>
      <c r="E44" s="42">
        <v>5116382</v>
      </c>
      <c r="F44" s="8">
        <f>B44+D44</f>
        <v>200</v>
      </c>
      <c r="G44" s="8">
        <f t="shared" si="1"/>
        <v>5116382</v>
      </c>
    </row>
    <row r="45" spans="1:7" s="3" customFormat="1" ht="21" customHeight="1" x14ac:dyDescent="0.3">
      <c r="A45" s="6" t="s">
        <v>71</v>
      </c>
      <c r="B45" s="26">
        <v>0</v>
      </c>
      <c r="C45" s="25">
        <v>0</v>
      </c>
      <c r="D45" s="39">
        <v>131</v>
      </c>
      <c r="E45" s="42">
        <v>613870</v>
      </c>
      <c r="F45" s="8">
        <f>B45+D45</f>
        <v>131</v>
      </c>
      <c r="G45" s="8">
        <f t="shared" si="1"/>
        <v>613870</v>
      </c>
    </row>
    <row r="46" spans="1:7" s="3" customFormat="1" ht="21" customHeight="1" x14ac:dyDescent="0.3">
      <c r="A46" s="9" t="s">
        <v>56</v>
      </c>
      <c r="B46" s="26">
        <v>0</v>
      </c>
      <c r="C46" s="25">
        <v>0</v>
      </c>
      <c r="D46" s="26" t="s">
        <v>115</v>
      </c>
      <c r="E46" s="42">
        <v>2773668</v>
      </c>
      <c r="F46" s="8">
        <v>88</v>
      </c>
      <c r="G46" s="8">
        <f t="shared" si="1"/>
        <v>2773668</v>
      </c>
    </row>
    <row r="47" spans="1:7" s="3" customFormat="1" ht="21" customHeight="1" x14ac:dyDescent="0.3">
      <c r="A47" s="9" t="s">
        <v>41</v>
      </c>
      <c r="B47" s="26">
        <v>0</v>
      </c>
      <c r="C47" s="7">
        <v>0</v>
      </c>
      <c r="D47" s="8">
        <v>37</v>
      </c>
      <c r="E47" s="42">
        <v>735724</v>
      </c>
      <c r="F47" s="8">
        <f>B47+D47</f>
        <v>37</v>
      </c>
      <c r="G47" s="8">
        <f t="shared" si="1"/>
        <v>735724</v>
      </c>
    </row>
    <row r="48" spans="1:7" s="3" customFormat="1" ht="21" customHeight="1" x14ac:dyDescent="0.25">
      <c r="A48" s="9" t="s">
        <v>100</v>
      </c>
      <c r="B48" s="26">
        <v>0</v>
      </c>
      <c r="C48" s="7">
        <v>0</v>
      </c>
      <c r="D48" s="8">
        <v>37</v>
      </c>
      <c r="E48" s="8">
        <v>481181</v>
      </c>
      <c r="F48" s="8">
        <f>B48+D48</f>
        <v>37</v>
      </c>
      <c r="G48" s="8">
        <f t="shared" si="1"/>
        <v>481181</v>
      </c>
    </row>
    <row r="49" spans="1:7" s="3" customFormat="1" ht="21" customHeight="1" x14ac:dyDescent="0.25">
      <c r="A49" s="9" t="s">
        <v>124</v>
      </c>
      <c r="B49" s="25">
        <v>22</v>
      </c>
      <c r="C49" s="8">
        <v>668214</v>
      </c>
      <c r="D49" s="25">
        <v>0</v>
      </c>
      <c r="E49" s="25">
        <v>0</v>
      </c>
      <c r="F49" s="8">
        <f>B49+D49</f>
        <v>22</v>
      </c>
      <c r="G49" s="8">
        <f t="shared" si="1"/>
        <v>668214</v>
      </c>
    </row>
    <row r="50" spans="1:7" s="3" customFormat="1" ht="21" customHeight="1" x14ac:dyDescent="0.3">
      <c r="A50" s="9" t="s">
        <v>47</v>
      </c>
      <c r="B50" s="25">
        <v>0</v>
      </c>
      <c r="C50" s="25">
        <v>0</v>
      </c>
      <c r="D50" s="39">
        <v>21</v>
      </c>
      <c r="E50" s="42">
        <v>91013</v>
      </c>
      <c r="F50" s="8">
        <f>B50+D50</f>
        <v>21</v>
      </c>
      <c r="G50" s="8">
        <f t="shared" si="1"/>
        <v>91013</v>
      </c>
    </row>
    <row r="51" spans="1:7" s="3" customFormat="1" ht="21" customHeight="1" x14ac:dyDescent="0.3">
      <c r="A51" s="13" t="s">
        <v>102</v>
      </c>
      <c r="B51" s="26">
        <v>0</v>
      </c>
      <c r="C51" s="25">
        <v>0</v>
      </c>
      <c r="D51" s="26">
        <v>0</v>
      </c>
      <c r="E51" s="42">
        <v>3764</v>
      </c>
      <c r="F51" s="8">
        <f>B51+D51</f>
        <v>0</v>
      </c>
      <c r="G51" s="8">
        <f t="shared" si="1"/>
        <v>3764</v>
      </c>
    </row>
    <row r="54" spans="1:7" ht="21" customHeight="1" x14ac:dyDescent="0.3">
      <c r="E54" s="9"/>
      <c r="F54" s="8"/>
    </row>
    <row r="55" spans="1:7" ht="21" customHeight="1" x14ac:dyDescent="0.3">
      <c r="E55" s="9"/>
      <c r="F55" s="8"/>
    </row>
    <row r="56" spans="1:7" ht="21" customHeight="1" x14ac:dyDescent="0.3">
      <c r="E56" s="6"/>
      <c r="F56" s="8"/>
    </row>
    <row r="57" spans="1:7" ht="21" customHeight="1" x14ac:dyDescent="0.35">
      <c r="A57" s="75" t="s">
        <v>0</v>
      </c>
      <c r="B57" s="75" t="s">
        <v>136</v>
      </c>
      <c r="C57" s="69" t="s">
        <v>137</v>
      </c>
      <c r="E57" s="9"/>
      <c r="F57" s="8"/>
    </row>
    <row r="58" spans="1:7" ht="21" customHeight="1" x14ac:dyDescent="0.2">
      <c r="A58" s="4" t="s">
        <v>59</v>
      </c>
      <c r="B58" s="5">
        <v>401754</v>
      </c>
      <c r="C58" s="76">
        <v>992099906</v>
      </c>
      <c r="E58" s="6"/>
      <c r="F58" s="8"/>
    </row>
    <row r="59" spans="1:7" ht="21" customHeight="1" x14ac:dyDescent="0.2">
      <c r="A59" s="9" t="s">
        <v>26</v>
      </c>
      <c r="B59" s="8">
        <v>292390</v>
      </c>
      <c r="C59" s="76">
        <v>278856799</v>
      </c>
      <c r="E59" s="9"/>
      <c r="F59" s="8"/>
    </row>
    <row r="60" spans="1:7" ht="21" customHeight="1" x14ac:dyDescent="0.2">
      <c r="A60" s="9" t="s">
        <v>18</v>
      </c>
      <c r="B60" s="8">
        <v>237982</v>
      </c>
      <c r="C60" s="76">
        <v>246445804</v>
      </c>
      <c r="E60" s="13"/>
      <c r="F60" s="12"/>
    </row>
    <row r="61" spans="1:7" ht="21" customHeight="1" x14ac:dyDescent="0.3">
      <c r="A61" s="9" t="s">
        <v>45</v>
      </c>
      <c r="B61" s="8">
        <v>128404</v>
      </c>
      <c r="C61" s="76">
        <v>50556611</v>
      </c>
      <c r="E61" s="6"/>
      <c r="F61" s="42"/>
    </row>
    <row r="62" spans="1:7" ht="21" customHeight="1" x14ac:dyDescent="0.3">
      <c r="A62" s="9" t="s">
        <v>30</v>
      </c>
      <c r="B62" s="8">
        <v>122181</v>
      </c>
      <c r="C62" s="76">
        <v>26201773</v>
      </c>
      <c r="E62" s="9"/>
      <c r="F62" s="42"/>
    </row>
    <row r="63" spans="1:7" ht="21" customHeight="1" x14ac:dyDescent="0.3">
      <c r="A63" s="9" t="s">
        <v>35</v>
      </c>
      <c r="B63" s="8">
        <v>104505</v>
      </c>
      <c r="C63" s="76">
        <v>111412668</v>
      </c>
      <c r="E63" s="9"/>
      <c r="F63" s="42"/>
    </row>
    <row r="64" spans="1:7" ht="21" customHeight="1" x14ac:dyDescent="0.3">
      <c r="A64" s="9" t="s">
        <v>75</v>
      </c>
      <c r="B64" s="8">
        <v>91797</v>
      </c>
      <c r="C64" s="76">
        <v>704135190</v>
      </c>
      <c r="E64" s="9"/>
      <c r="F64" s="42"/>
    </row>
    <row r="65" spans="1:6" ht="21" customHeight="1" x14ac:dyDescent="0.3">
      <c r="A65" s="9" t="s">
        <v>54</v>
      </c>
      <c r="B65" s="8">
        <v>79810</v>
      </c>
      <c r="C65" s="76">
        <v>760278052</v>
      </c>
      <c r="E65" s="9"/>
      <c r="F65" s="42"/>
    </row>
    <row r="66" spans="1:6" ht="21" customHeight="1" x14ac:dyDescent="0.3">
      <c r="A66" s="9" t="s">
        <v>52</v>
      </c>
      <c r="B66" s="8">
        <v>29008</v>
      </c>
      <c r="C66" s="76">
        <v>175842349</v>
      </c>
      <c r="E66" s="9"/>
      <c r="F66" s="42"/>
    </row>
    <row r="67" spans="1:6" ht="21" customHeight="1" x14ac:dyDescent="0.3">
      <c r="A67" s="9" t="s">
        <v>37</v>
      </c>
      <c r="B67" s="8">
        <v>28540</v>
      </c>
      <c r="C67" s="76">
        <v>108104876</v>
      </c>
      <c r="E67" s="9"/>
      <c r="F67" s="42"/>
    </row>
    <row r="68" spans="1:6" ht="21" customHeight="1" x14ac:dyDescent="0.3">
      <c r="E68" s="9"/>
      <c r="F68" s="42"/>
    </row>
    <row r="69" spans="1:6" ht="21" customHeight="1" x14ac:dyDescent="0.3">
      <c r="E69" s="9"/>
      <c r="F69" s="8"/>
    </row>
    <row r="70" spans="1:6" ht="21" customHeight="1" x14ac:dyDescent="0.35">
      <c r="A70" s="75" t="s">
        <v>0</v>
      </c>
      <c r="B70" s="69" t="s">
        <v>137</v>
      </c>
      <c r="E70" s="6"/>
      <c r="F70" s="42"/>
    </row>
    <row r="71" spans="1:6" ht="21" customHeight="1" x14ac:dyDescent="0.3">
      <c r="A71" s="4" t="s">
        <v>59</v>
      </c>
      <c r="B71" s="76">
        <v>992099906</v>
      </c>
      <c r="E71" s="6"/>
      <c r="F71" s="42"/>
    </row>
    <row r="72" spans="1:6" ht="21" customHeight="1" x14ac:dyDescent="0.3">
      <c r="A72" s="9" t="s">
        <v>54</v>
      </c>
      <c r="B72" s="76">
        <v>760278052</v>
      </c>
      <c r="E72" s="9"/>
      <c r="F72" s="42"/>
    </row>
    <row r="73" spans="1:6" ht="21" customHeight="1" x14ac:dyDescent="0.3">
      <c r="A73" s="9" t="s">
        <v>75</v>
      </c>
      <c r="B73" s="76">
        <v>704135190</v>
      </c>
      <c r="E73" s="6"/>
      <c r="F73" s="42"/>
    </row>
    <row r="74" spans="1:6" ht="21" customHeight="1" x14ac:dyDescent="0.3">
      <c r="A74" s="9" t="s">
        <v>26</v>
      </c>
      <c r="B74" s="76">
        <v>278856799</v>
      </c>
      <c r="E74" s="9"/>
      <c r="F74" s="42"/>
    </row>
    <row r="75" spans="1:6" ht="21" customHeight="1" x14ac:dyDescent="0.2">
      <c r="A75" s="9" t="s">
        <v>18</v>
      </c>
      <c r="B75" s="76">
        <v>246445804</v>
      </c>
      <c r="E75" s="9"/>
      <c r="F75" s="8"/>
    </row>
    <row r="76" spans="1:6" ht="21" customHeight="1" x14ac:dyDescent="0.3">
      <c r="A76" s="9" t="s">
        <v>52</v>
      </c>
      <c r="B76" s="76">
        <v>175842349</v>
      </c>
      <c r="E76" s="9"/>
      <c r="F76" s="42"/>
    </row>
    <row r="77" spans="1:6" ht="21" customHeight="1" x14ac:dyDescent="0.3">
      <c r="A77" s="9" t="s">
        <v>35</v>
      </c>
      <c r="B77" s="76">
        <v>111412668</v>
      </c>
      <c r="E77" s="10"/>
      <c r="F77" s="26"/>
    </row>
    <row r="78" spans="1:6" ht="21" customHeight="1" x14ac:dyDescent="0.3">
      <c r="A78" s="9" t="s">
        <v>37</v>
      </c>
      <c r="B78" s="76">
        <v>108104876</v>
      </c>
      <c r="E78" s="9"/>
      <c r="F78" s="39"/>
    </row>
    <row r="79" spans="1:6" ht="21" customHeight="1" x14ac:dyDescent="0.2">
      <c r="A79" s="9" t="s">
        <v>45</v>
      </c>
      <c r="B79" s="76">
        <v>50556611</v>
      </c>
      <c r="E79" s="6"/>
      <c r="F79" s="8"/>
    </row>
    <row r="80" spans="1:6" ht="21" customHeight="1" x14ac:dyDescent="0.3">
      <c r="A80" s="9" t="s">
        <v>30</v>
      </c>
      <c r="B80" s="76">
        <v>26201773</v>
      </c>
      <c r="E80" s="11"/>
      <c r="F80" s="74"/>
    </row>
    <row r="81" spans="5:6" ht="21" customHeight="1" x14ac:dyDescent="0.3">
      <c r="E81" s="6"/>
      <c r="F81" s="39"/>
    </row>
    <row r="82" spans="5:6" ht="21" customHeight="1" x14ac:dyDescent="0.3">
      <c r="E82" s="10"/>
      <c r="F82" s="39"/>
    </row>
    <row r="83" spans="5:6" ht="21" customHeight="1" x14ac:dyDescent="0.3">
      <c r="E83" s="6"/>
      <c r="F83" s="39"/>
    </row>
    <row r="84" spans="5:6" ht="21" customHeight="1" x14ac:dyDescent="0.3">
      <c r="E84" s="9"/>
      <c r="F84" s="39"/>
    </row>
    <row r="85" spans="5:6" ht="21" customHeight="1" x14ac:dyDescent="0.3">
      <c r="E85" s="6"/>
      <c r="F85" s="39"/>
    </row>
    <row r="86" spans="5:6" ht="21" customHeight="1" x14ac:dyDescent="0.3">
      <c r="E86" s="6"/>
      <c r="F86" s="39"/>
    </row>
    <row r="87" spans="5:6" ht="21" customHeight="1" x14ac:dyDescent="0.3">
      <c r="E87" s="6"/>
      <c r="F87" s="8"/>
    </row>
    <row r="88" spans="5:6" ht="21" customHeight="1" x14ac:dyDescent="0.3">
      <c r="E88" s="9"/>
      <c r="F88" s="8"/>
    </row>
    <row r="89" spans="5:6" ht="21" customHeight="1" x14ac:dyDescent="0.3">
      <c r="E89" s="9"/>
      <c r="F89" s="8"/>
    </row>
    <row r="90" spans="5:6" ht="21" customHeight="1" x14ac:dyDescent="0.3">
      <c r="E90" s="9"/>
      <c r="F90" s="39"/>
    </row>
    <row r="91" spans="5:6" ht="21" customHeight="1" x14ac:dyDescent="0.3">
      <c r="E91" s="9"/>
      <c r="F91" s="25"/>
    </row>
    <row r="92" spans="5:6" ht="21" customHeight="1" x14ac:dyDescent="0.3">
      <c r="E92" s="13"/>
      <c r="F92" s="26"/>
    </row>
  </sheetData>
  <autoFilter ref="A70:B80" xr:uid="{912EA592-4336-4437-BB3C-B4219890E4C8}">
    <sortState xmlns:xlrd2="http://schemas.microsoft.com/office/spreadsheetml/2017/richdata2" ref="A71:B80">
      <sortCondition descending="1" ref="B70:B80"/>
    </sortState>
  </autoFilter>
  <pageMargins left="0.5" right="0.5" top="0.78" bottom="0.72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CD35-2863-4EC5-BC7B-6BC919A768AE}">
  <dimension ref="A1:G51"/>
  <sheetViews>
    <sheetView zoomScaleNormal="100" workbookViewId="0">
      <selection activeCell="B13" sqref="B13"/>
    </sheetView>
  </sheetViews>
  <sheetFormatPr defaultRowHeight="21" customHeight="1" x14ac:dyDescent="0.3"/>
  <cols>
    <col min="1" max="1" width="33.7109375" style="1" customWidth="1"/>
    <col min="2" max="2" width="33.7109375" style="24" customWidth="1"/>
    <col min="3" max="4" width="33.7109375" customWidth="1"/>
    <col min="5" max="5" width="33.7109375" style="15" customWidth="1"/>
    <col min="6" max="7" width="33.7109375" customWidth="1"/>
  </cols>
  <sheetData>
    <row r="1" spans="1:7" ht="21" customHeight="1" x14ac:dyDescent="0.35">
      <c r="A1" s="70" t="s">
        <v>0</v>
      </c>
      <c r="B1" s="70" t="s">
        <v>132</v>
      </c>
      <c r="C1" s="70" t="s">
        <v>133</v>
      </c>
      <c r="D1" s="70" t="s">
        <v>134</v>
      </c>
      <c r="E1" s="70" t="s">
        <v>135</v>
      </c>
      <c r="F1" s="70" t="s">
        <v>136</v>
      </c>
      <c r="G1" s="70" t="s">
        <v>137</v>
      </c>
    </row>
    <row r="2" spans="1:7" s="3" customFormat="1" ht="21" customHeight="1" x14ac:dyDescent="0.3">
      <c r="A2" s="4" t="s">
        <v>59</v>
      </c>
      <c r="B2" s="72">
        <v>998</v>
      </c>
      <c r="C2" s="5">
        <v>4547694</v>
      </c>
      <c r="D2" s="41">
        <v>400756</v>
      </c>
      <c r="E2" s="41">
        <v>987552212</v>
      </c>
      <c r="F2" s="5">
        <f t="shared" ref="F2:G6" si="0">B2+D2</f>
        <v>401754</v>
      </c>
      <c r="G2" s="5">
        <f t="shared" si="0"/>
        <v>992099906</v>
      </c>
    </row>
    <row r="3" spans="1:7" s="3" customFormat="1" ht="21" customHeight="1" x14ac:dyDescent="0.3">
      <c r="A3" s="9" t="s">
        <v>26</v>
      </c>
      <c r="B3" s="25">
        <v>0</v>
      </c>
      <c r="C3" s="25">
        <v>0</v>
      </c>
      <c r="D3" s="42">
        <v>292390</v>
      </c>
      <c r="E3" s="42">
        <v>278856799</v>
      </c>
      <c r="F3" s="8">
        <f t="shared" si="0"/>
        <v>292390</v>
      </c>
      <c r="G3" s="8">
        <f t="shared" si="0"/>
        <v>278856799</v>
      </c>
    </row>
    <row r="4" spans="1:7" s="3" customFormat="1" ht="21" customHeight="1" x14ac:dyDescent="0.3">
      <c r="A4" s="9" t="s">
        <v>18</v>
      </c>
      <c r="B4" s="26">
        <v>0</v>
      </c>
      <c r="C4" s="7">
        <v>0</v>
      </c>
      <c r="D4" s="42">
        <v>237982</v>
      </c>
      <c r="E4" s="8">
        <v>246445804</v>
      </c>
      <c r="F4" s="8">
        <f t="shared" si="0"/>
        <v>237982</v>
      </c>
      <c r="G4" s="8">
        <f t="shared" si="0"/>
        <v>246445804</v>
      </c>
    </row>
    <row r="5" spans="1:7" s="3" customFormat="1" ht="21" customHeight="1" x14ac:dyDescent="0.3">
      <c r="A5" s="9" t="s">
        <v>45</v>
      </c>
      <c r="B5" s="8">
        <v>0</v>
      </c>
      <c r="C5" s="8">
        <v>46383</v>
      </c>
      <c r="D5" s="42">
        <v>128404</v>
      </c>
      <c r="E5" s="42">
        <v>50510228</v>
      </c>
      <c r="F5" s="8">
        <f t="shared" si="0"/>
        <v>128404</v>
      </c>
      <c r="G5" s="8">
        <f t="shared" si="0"/>
        <v>50556611</v>
      </c>
    </row>
    <row r="6" spans="1:7" s="3" customFormat="1" ht="21" customHeight="1" x14ac:dyDescent="0.3">
      <c r="A6" s="9" t="s">
        <v>30</v>
      </c>
      <c r="B6" s="25">
        <v>0</v>
      </c>
      <c r="C6" s="25">
        <v>0</v>
      </c>
      <c r="D6" s="42">
        <v>122181</v>
      </c>
      <c r="E6" s="42">
        <v>26201773</v>
      </c>
      <c r="F6" s="8">
        <f t="shared" si="0"/>
        <v>122181</v>
      </c>
      <c r="G6" s="8">
        <f t="shared" si="0"/>
        <v>26201773</v>
      </c>
    </row>
    <row r="7" spans="1:7" s="3" customFormat="1" ht="21" customHeight="1" x14ac:dyDescent="0.3">
      <c r="A7" s="9" t="s">
        <v>35</v>
      </c>
      <c r="B7" s="50">
        <v>1099</v>
      </c>
      <c r="C7" s="8">
        <v>17013996</v>
      </c>
      <c r="D7" s="8" t="s">
        <v>111</v>
      </c>
      <c r="E7" s="42">
        <v>94398672</v>
      </c>
      <c r="F7" s="8">
        <f>1099+103406</f>
        <v>104505</v>
      </c>
      <c r="G7" s="8">
        <f t="shared" ref="G7:G51" si="1">C7+E7</f>
        <v>111412668</v>
      </c>
    </row>
    <row r="8" spans="1:7" s="3" customFormat="1" ht="21" customHeight="1" x14ac:dyDescent="0.3">
      <c r="A8" s="9" t="s">
        <v>75</v>
      </c>
      <c r="B8" s="8">
        <v>4645</v>
      </c>
      <c r="C8" s="8">
        <v>56671072</v>
      </c>
      <c r="D8" s="42">
        <v>87152</v>
      </c>
      <c r="E8" s="42">
        <v>647464118</v>
      </c>
      <c r="F8" s="8">
        <f>B8+D8</f>
        <v>91797</v>
      </c>
      <c r="G8" s="8">
        <f t="shared" si="1"/>
        <v>704135190</v>
      </c>
    </row>
    <row r="9" spans="1:7" s="3" customFormat="1" ht="21" customHeight="1" x14ac:dyDescent="0.3">
      <c r="A9" s="9" t="s">
        <v>54</v>
      </c>
      <c r="B9" s="26">
        <v>0</v>
      </c>
      <c r="C9" s="25">
        <v>0</v>
      </c>
      <c r="D9" s="42">
        <v>79810</v>
      </c>
      <c r="E9" s="42">
        <v>760278052</v>
      </c>
      <c r="F9" s="8">
        <f>B9+D9</f>
        <v>79810</v>
      </c>
      <c r="G9" s="8">
        <f t="shared" si="1"/>
        <v>760278052</v>
      </c>
    </row>
    <row r="10" spans="1:7" s="3" customFormat="1" ht="21" customHeight="1" x14ac:dyDescent="0.3">
      <c r="A10" s="9" t="s">
        <v>52</v>
      </c>
      <c r="B10" s="50">
        <v>21165</v>
      </c>
      <c r="C10" s="8">
        <v>100971823</v>
      </c>
      <c r="D10" s="42">
        <v>7843</v>
      </c>
      <c r="E10" s="42">
        <v>74870526</v>
      </c>
      <c r="F10" s="8">
        <f>B10+D10</f>
        <v>29008</v>
      </c>
      <c r="G10" s="8">
        <f t="shared" si="1"/>
        <v>175842349</v>
      </c>
    </row>
    <row r="11" spans="1:7" s="3" customFormat="1" ht="21" customHeight="1" x14ac:dyDescent="0.3">
      <c r="A11" s="9" t="s">
        <v>37</v>
      </c>
      <c r="B11" s="50">
        <v>22742</v>
      </c>
      <c r="C11" s="8">
        <v>3853439</v>
      </c>
      <c r="D11" s="8" t="s">
        <v>112</v>
      </c>
      <c r="E11" s="42">
        <v>104251437</v>
      </c>
      <c r="F11" s="8">
        <f>22742+5798</f>
        <v>28540</v>
      </c>
      <c r="G11" s="8">
        <f t="shared" si="1"/>
        <v>108104876</v>
      </c>
    </row>
    <row r="12" spans="1:7" s="3" customFormat="1" ht="21" customHeight="1" x14ac:dyDescent="0.3">
      <c r="A12" s="9" t="s">
        <v>24</v>
      </c>
      <c r="B12" s="26">
        <v>0</v>
      </c>
      <c r="C12" s="7">
        <v>0</v>
      </c>
      <c r="D12" s="42">
        <v>27406</v>
      </c>
      <c r="E12" s="8">
        <v>243472646</v>
      </c>
      <c r="F12" s="8">
        <f>B12+D12</f>
        <v>27406</v>
      </c>
      <c r="G12" s="8">
        <f t="shared" si="1"/>
        <v>243472646</v>
      </c>
    </row>
    <row r="13" spans="1:7" s="3" customFormat="1" ht="21" customHeight="1" x14ac:dyDescent="0.25">
      <c r="A13" s="9" t="s">
        <v>81</v>
      </c>
      <c r="B13" s="25">
        <v>0</v>
      </c>
      <c r="C13" s="25">
        <v>0</v>
      </c>
      <c r="D13" s="8">
        <v>24130</v>
      </c>
      <c r="E13" s="8">
        <v>199736670</v>
      </c>
      <c r="F13" s="8">
        <f>B13+D13</f>
        <v>24130</v>
      </c>
      <c r="G13" s="8">
        <f t="shared" si="1"/>
        <v>199736670</v>
      </c>
    </row>
    <row r="14" spans="1:7" s="3" customFormat="1" ht="21" customHeight="1" x14ac:dyDescent="0.3">
      <c r="A14" s="6" t="s">
        <v>104</v>
      </c>
      <c r="B14" s="8">
        <v>19823</v>
      </c>
      <c r="C14" s="8">
        <v>1233621</v>
      </c>
      <c r="D14" s="8">
        <v>84</v>
      </c>
      <c r="E14" s="42">
        <v>1604260</v>
      </c>
      <c r="F14" s="8">
        <f>B14+D14</f>
        <v>19907</v>
      </c>
      <c r="G14" s="8">
        <f t="shared" si="1"/>
        <v>2837881</v>
      </c>
    </row>
    <row r="15" spans="1:7" s="3" customFormat="1" ht="21" customHeight="1" x14ac:dyDescent="0.3">
      <c r="A15" s="6" t="s">
        <v>14</v>
      </c>
      <c r="B15" s="26">
        <v>0</v>
      </c>
      <c r="C15" s="7">
        <v>0</v>
      </c>
      <c r="D15" s="42">
        <v>17925</v>
      </c>
      <c r="E15" s="8">
        <v>120627904</v>
      </c>
      <c r="F15" s="8">
        <f>B15+D15</f>
        <v>17925</v>
      </c>
      <c r="G15" s="7">
        <f t="shared" si="1"/>
        <v>120627904</v>
      </c>
    </row>
    <row r="16" spans="1:7" s="3" customFormat="1" ht="21" customHeight="1" x14ac:dyDescent="0.3">
      <c r="A16" s="9" t="s">
        <v>48</v>
      </c>
      <c r="B16" s="8">
        <v>1</v>
      </c>
      <c r="C16" s="8">
        <v>6102</v>
      </c>
      <c r="D16" s="8" t="s">
        <v>113</v>
      </c>
      <c r="E16" s="42">
        <v>148652147</v>
      </c>
      <c r="F16" s="8">
        <v>17057</v>
      </c>
      <c r="G16" s="8">
        <f t="shared" si="1"/>
        <v>148658249</v>
      </c>
    </row>
    <row r="17" spans="1:7" s="3" customFormat="1" ht="21" customHeight="1" x14ac:dyDescent="0.3">
      <c r="A17" s="6" t="s">
        <v>77</v>
      </c>
      <c r="B17" s="8">
        <v>179</v>
      </c>
      <c r="C17" s="8">
        <v>1580682</v>
      </c>
      <c r="D17" s="8" t="s">
        <v>123</v>
      </c>
      <c r="E17" s="42">
        <v>128550781</v>
      </c>
      <c r="F17" s="8">
        <f>179+14658</f>
        <v>14837</v>
      </c>
      <c r="G17" s="8">
        <f t="shared" si="1"/>
        <v>130131463</v>
      </c>
    </row>
    <row r="18" spans="1:7" s="3" customFormat="1" ht="21" customHeight="1" x14ac:dyDescent="0.3">
      <c r="A18" s="6" t="s">
        <v>12</v>
      </c>
      <c r="B18" s="25">
        <v>0</v>
      </c>
      <c r="C18" s="25">
        <v>0</v>
      </c>
      <c r="D18" s="42">
        <v>10328</v>
      </c>
      <c r="E18" s="8">
        <v>88344236</v>
      </c>
      <c r="F18" s="8">
        <f>B18+D18</f>
        <v>10328</v>
      </c>
      <c r="G18" s="7">
        <f t="shared" si="1"/>
        <v>88344236</v>
      </c>
    </row>
    <row r="19" spans="1:7" s="3" customFormat="1" ht="21" customHeight="1" x14ac:dyDescent="0.3">
      <c r="A19" s="11" t="s">
        <v>33</v>
      </c>
      <c r="B19" s="35">
        <v>0</v>
      </c>
      <c r="C19" s="35">
        <v>0</v>
      </c>
      <c r="D19" s="12" t="s">
        <v>110</v>
      </c>
      <c r="E19" s="44">
        <v>75627935</v>
      </c>
      <c r="F19" s="12">
        <v>7774</v>
      </c>
      <c r="G19" s="12">
        <f t="shared" si="1"/>
        <v>75627935</v>
      </c>
    </row>
    <row r="20" spans="1:7" s="3" customFormat="1" ht="21" customHeight="1" x14ac:dyDescent="0.3">
      <c r="A20" s="6" t="s">
        <v>50</v>
      </c>
      <c r="B20" s="7">
        <v>0</v>
      </c>
      <c r="C20" s="25">
        <v>0</v>
      </c>
      <c r="D20" s="8" t="s">
        <v>114</v>
      </c>
      <c r="E20" s="42">
        <v>54288316</v>
      </c>
      <c r="F20" s="8">
        <v>6312</v>
      </c>
      <c r="G20" s="8">
        <f t="shared" si="1"/>
        <v>54288316</v>
      </c>
    </row>
    <row r="21" spans="1:7" s="3" customFormat="1" ht="21" customHeight="1" x14ac:dyDescent="0.3">
      <c r="A21" s="6" t="s">
        <v>67</v>
      </c>
      <c r="B21" s="25">
        <v>0</v>
      </c>
      <c r="C21" s="25">
        <v>0</v>
      </c>
      <c r="D21" s="42">
        <v>6113</v>
      </c>
      <c r="E21" s="42">
        <v>133816814</v>
      </c>
      <c r="F21" s="8">
        <f>B21+D21</f>
        <v>6113</v>
      </c>
      <c r="G21" s="8">
        <f t="shared" si="1"/>
        <v>133816814</v>
      </c>
    </row>
    <row r="22" spans="1:7" s="3" customFormat="1" ht="21" customHeight="1" x14ac:dyDescent="0.3">
      <c r="A22" s="9" t="s">
        <v>63</v>
      </c>
      <c r="B22" s="25">
        <v>0</v>
      </c>
      <c r="C22" s="25">
        <v>0</v>
      </c>
      <c r="D22" s="8" t="s">
        <v>119</v>
      </c>
      <c r="E22" s="42">
        <v>30995108</v>
      </c>
      <c r="F22" s="8">
        <v>5211</v>
      </c>
      <c r="G22" s="8">
        <f t="shared" si="1"/>
        <v>30995108</v>
      </c>
    </row>
    <row r="23" spans="1:7" s="3" customFormat="1" ht="21" customHeight="1" x14ac:dyDescent="0.3">
      <c r="A23" s="6" t="s">
        <v>31</v>
      </c>
      <c r="B23" s="25">
        <v>0</v>
      </c>
      <c r="C23" s="25">
        <v>0</v>
      </c>
      <c r="D23" s="8" t="s">
        <v>109</v>
      </c>
      <c r="E23" s="42">
        <v>38756955</v>
      </c>
      <c r="F23" s="8">
        <v>4680</v>
      </c>
      <c r="G23" s="8">
        <f t="shared" si="1"/>
        <v>38756955</v>
      </c>
    </row>
    <row r="24" spans="1:7" s="3" customFormat="1" ht="21" customHeight="1" x14ac:dyDescent="0.3">
      <c r="A24" s="9" t="s">
        <v>103</v>
      </c>
      <c r="B24" s="26">
        <v>0</v>
      </c>
      <c r="C24" s="25">
        <v>0</v>
      </c>
      <c r="D24" s="26" t="s">
        <v>118</v>
      </c>
      <c r="E24" s="42">
        <v>20319987</v>
      </c>
      <c r="F24" s="8">
        <v>4123</v>
      </c>
      <c r="G24" s="8">
        <f t="shared" si="1"/>
        <v>20319987</v>
      </c>
    </row>
    <row r="25" spans="1:7" s="3" customFormat="1" ht="21" customHeight="1" x14ac:dyDescent="0.3">
      <c r="A25" s="9" t="s">
        <v>61</v>
      </c>
      <c r="B25" s="71">
        <v>53</v>
      </c>
      <c r="C25" s="7">
        <v>1079393</v>
      </c>
      <c r="D25" s="42">
        <v>2909</v>
      </c>
      <c r="E25" s="42">
        <v>189281424</v>
      </c>
      <c r="F25" s="8">
        <f>B25+D25</f>
        <v>2962</v>
      </c>
      <c r="G25" s="8">
        <f t="shared" si="1"/>
        <v>190360817</v>
      </c>
    </row>
    <row r="26" spans="1:7" s="3" customFormat="1" ht="21" customHeight="1" x14ac:dyDescent="0.25">
      <c r="A26" s="9" t="s">
        <v>16</v>
      </c>
      <c r="B26" s="38">
        <v>46</v>
      </c>
      <c r="C26" s="8">
        <v>1024889</v>
      </c>
      <c r="D26" s="8" t="s">
        <v>106</v>
      </c>
      <c r="E26" s="8">
        <v>22405270</v>
      </c>
      <c r="F26" s="8">
        <f>46+2407</f>
        <v>2453</v>
      </c>
      <c r="G26" s="7">
        <f t="shared" si="1"/>
        <v>23430159</v>
      </c>
    </row>
    <row r="27" spans="1:7" s="3" customFormat="1" ht="21" customHeight="1" x14ac:dyDescent="0.3">
      <c r="A27" s="9" t="s">
        <v>65</v>
      </c>
      <c r="B27" s="25">
        <v>0</v>
      </c>
      <c r="C27" s="25">
        <v>0</v>
      </c>
      <c r="D27" s="8">
        <v>1657</v>
      </c>
      <c r="E27" s="42">
        <v>22654699</v>
      </c>
      <c r="F27" s="8">
        <f>B27+D27</f>
        <v>1657</v>
      </c>
      <c r="G27" s="8">
        <f t="shared" si="1"/>
        <v>22654699</v>
      </c>
    </row>
    <row r="28" spans="1:7" s="3" customFormat="1" ht="21" customHeight="1" x14ac:dyDescent="0.25">
      <c r="A28" s="9" t="s">
        <v>22</v>
      </c>
      <c r="B28" s="50">
        <v>1208</v>
      </c>
      <c r="C28" s="8">
        <v>20752913</v>
      </c>
      <c r="D28" s="8" t="s">
        <v>107</v>
      </c>
      <c r="E28" s="8">
        <v>14011124</v>
      </c>
      <c r="F28" s="8">
        <f>1208+396</f>
        <v>1604</v>
      </c>
      <c r="G28" s="8">
        <f t="shared" si="1"/>
        <v>34764037</v>
      </c>
    </row>
    <row r="29" spans="1:7" s="3" customFormat="1" ht="21" customHeight="1" x14ac:dyDescent="0.3">
      <c r="A29" s="9" t="s">
        <v>69</v>
      </c>
      <c r="B29" s="25">
        <v>0</v>
      </c>
      <c r="C29" s="25">
        <v>0</v>
      </c>
      <c r="D29" s="8" t="s">
        <v>121</v>
      </c>
      <c r="E29" s="42">
        <v>13072388</v>
      </c>
      <c r="F29" s="8">
        <v>1459</v>
      </c>
      <c r="G29" s="8">
        <f t="shared" si="1"/>
        <v>13072388</v>
      </c>
    </row>
    <row r="30" spans="1:7" s="3" customFormat="1" ht="21" customHeight="1" x14ac:dyDescent="0.3">
      <c r="A30" s="9" t="s">
        <v>43</v>
      </c>
      <c r="B30" s="25">
        <v>0</v>
      </c>
      <c r="C30" s="25">
        <v>0</v>
      </c>
      <c r="D30" s="42">
        <v>1026</v>
      </c>
      <c r="E30" s="42">
        <v>43263890</v>
      </c>
      <c r="F30" s="8">
        <f>B30+D30</f>
        <v>1026</v>
      </c>
      <c r="G30" s="8">
        <f t="shared" si="1"/>
        <v>43263890</v>
      </c>
    </row>
    <row r="31" spans="1:7" s="3" customFormat="1" ht="21" customHeight="1" x14ac:dyDescent="0.3">
      <c r="A31" s="9" t="s">
        <v>101</v>
      </c>
      <c r="B31" s="26">
        <v>0</v>
      </c>
      <c r="C31" s="25">
        <v>0</v>
      </c>
      <c r="D31" s="26" t="s">
        <v>117</v>
      </c>
      <c r="E31" s="42">
        <v>11067549</v>
      </c>
      <c r="F31" s="8">
        <v>848</v>
      </c>
      <c r="G31" s="8">
        <f t="shared" si="1"/>
        <v>11067549</v>
      </c>
    </row>
    <row r="32" spans="1:7" s="3" customFormat="1" ht="21" customHeight="1" x14ac:dyDescent="0.3">
      <c r="A32" s="10" t="s">
        <v>86</v>
      </c>
      <c r="B32" s="26">
        <v>0</v>
      </c>
      <c r="C32" s="25">
        <v>0</v>
      </c>
      <c r="D32" s="8" t="s">
        <v>122</v>
      </c>
      <c r="E32" s="8">
        <v>8818260</v>
      </c>
      <c r="F32" s="8">
        <v>829</v>
      </c>
      <c r="G32" s="8">
        <f t="shared" si="1"/>
        <v>8818260</v>
      </c>
    </row>
    <row r="33" spans="1:7" s="3" customFormat="1" ht="21" customHeight="1" x14ac:dyDescent="0.3">
      <c r="A33" s="10" t="s">
        <v>87</v>
      </c>
      <c r="B33" s="25">
        <v>0</v>
      </c>
      <c r="C33" s="25">
        <v>0</v>
      </c>
      <c r="D33" s="26">
        <v>819</v>
      </c>
      <c r="E33" s="42">
        <v>49959777</v>
      </c>
      <c r="F33" s="8">
        <f>B33+D33</f>
        <v>819</v>
      </c>
      <c r="G33" s="8">
        <f t="shared" si="1"/>
        <v>49959777</v>
      </c>
    </row>
    <row r="34" spans="1:7" s="3" customFormat="1" ht="21" customHeight="1" x14ac:dyDescent="0.3">
      <c r="A34" s="9" t="s">
        <v>90</v>
      </c>
      <c r="B34" s="25">
        <v>0</v>
      </c>
      <c r="C34" s="25">
        <v>0</v>
      </c>
      <c r="D34" s="39">
        <v>790</v>
      </c>
      <c r="E34" s="42">
        <v>53323620</v>
      </c>
      <c r="F34" s="8">
        <f>B34+D34</f>
        <v>790</v>
      </c>
      <c r="G34" s="8">
        <f t="shared" si="1"/>
        <v>53323620</v>
      </c>
    </row>
    <row r="35" spans="1:7" s="3" customFormat="1" ht="21" customHeight="1" x14ac:dyDescent="0.3">
      <c r="A35" s="10" t="s">
        <v>88</v>
      </c>
      <c r="B35" s="39">
        <v>376</v>
      </c>
      <c r="C35" s="8">
        <v>4567118</v>
      </c>
      <c r="D35" s="39">
        <v>395</v>
      </c>
      <c r="E35" s="7">
        <v>7592603</v>
      </c>
      <c r="F35" s="8">
        <f>B35+D35</f>
        <v>771</v>
      </c>
      <c r="G35" s="8">
        <f t="shared" si="1"/>
        <v>12159721</v>
      </c>
    </row>
    <row r="36" spans="1:7" s="3" customFormat="1" ht="21" customHeight="1" x14ac:dyDescent="0.3">
      <c r="A36" s="6" t="s">
        <v>84</v>
      </c>
      <c r="B36" s="25">
        <v>23</v>
      </c>
      <c r="C36" s="8">
        <v>983395</v>
      </c>
      <c r="D36" s="8">
        <v>672</v>
      </c>
      <c r="E36" s="42">
        <v>25183377</v>
      </c>
      <c r="F36" s="8">
        <f>B36+D36</f>
        <v>695</v>
      </c>
      <c r="G36" s="8">
        <f t="shared" si="1"/>
        <v>26166772</v>
      </c>
    </row>
    <row r="37" spans="1:7" s="3" customFormat="1" ht="21" customHeight="1" x14ac:dyDescent="0.3">
      <c r="A37" s="6" t="s">
        <v>79</v>
      </c>
      <c r="B37" s="71">
        <v>408</v>
      </c>
      <c r="C37" s="7">
        <v>331699</v>
      </c>
      <c r="D37" s="8" t="s">
        <v>116</v>
      </c>
      <c r="E37" s="42">
        <v>15492169</v>
      </c>
      <c r="F37" s="25">
        <f>408+171</f>
        <v>579</v>
      </c>
      <c r="G37" s="8">
        <f t="shared" si="1"/>
        <v>15823868</v>
      </c>
    </row>
    <row r="38" spans="1:7" s="3" customFormat="1" ht="21" customHeight="1" x14ac:dyDescent="0.3">
      <c r="A38" s="6" t="s">
        <v>20</v>
      </c>
      <c r="B38" s="25">
        <v>0</v>
      </c>
      <c r="C38" s="25">
        <v>0</v>
      </c>
      <c r="D38" s="39">
        <v>502</v>
      </c>
      <c r="E38" s="7">
        <v>3925711</v>
      </c>
      <c r="F38" s="8">
        <f>B38+D38</f>
        <v>502</v>
      </c>
      <c r="G38" s="8">
        <f t="shared" si="1"/>
        <v>3925711</v>
      </c>
    </row>
    <row r="39" spans="1:7" s="3" customFormat="1" ht="21" customHeight="1" x14ac:dyDescent="0.3">
      <c r="A39" s="11" t="s">
        <v>85</v>
      </c>
      <c r="B39" s="73">
        <v>0</v>
      </c>
      <c r="C39" s="25">
        <v>0</v>
      </c>
      <c r="D39" s="74">
        <v>465</v>
      </c>
      <c r="E39" s="44">
        <v>5782596</v>
      </c>
      <c r="F39" s="12">
        <f>B39+D39</f>
        <v>465</v>
      </c>
      <c r="G39" s="12">
        <f t="shared" si="1"/>
        <v>5782596</v>
      </c>
    </row>
    <row r="40" spans="1:7" s="3" customFormat="1" ht="21" customHeight="1" x14ac:dyDescent="0.3">
      <c r="A40" s="10" t="s">
        <v>89</v>
      </c>
      <c r="B40" s="71">
        <v>292</v>
      </c>
      <c r="C40" s="7">
        <v>5081520</v>
      </c>
      <c r="D40" s="25" t="s">
        <v>108</v>
      </c>
      <c r="E40" s="8">
        <v>2592879</v>
      </c>
      <c r="F40" s="8">
        <f>292+58</f>
        <v>350</v>
      </c>
      <c r="G40" s="8">
        <f t="shared" si="1"/>
        <v>7674399</v>
      </c>
    </row>
    <row r="41" spans="1:7" s="3" customFormat="1" ht="21" customHeight="1" x14ac:dyDescent="0.3">
      <c r="A41" s="6" t="s">
        <v>105</v>
      </c>
      <c r="B41" s="25">
        <v>162</v>
      </c>
      <c r="C41" s="8">
        <v>649239</v>
      </c>
      <c r="D41" s="8" t="s">
        <v>120</v>
      </c>
      <c r="E41" s="42">
        <v>700234</v>
      </c>
      <c r="F41" s="8">
        <f>162+83</f>
        <v>245</v>
      </c>
      <c r="G41" s="8">
        <f t="shared" si="1"/>
        <v>1349473</v>
      </c>
    </row>
    <row r="42" spans="1:7" s="3" customFormat="1" ht="21" customHeight="1" x14ac:dyDescent="0.3">
      <c r="A42" s="6" t="s">
        <v>39</v>
      </c>
      <c r="B42" s="25">
        <v>0</v>
      </c>
      <c r="C42" s="25">
        <v>0</v>
      </c>
      <c r="D42" s="39">
        <v>240</v>
      </c>
      <c r="E42" s="42">
        <v>5052678</v>
      </c>
      <c r="F42" s="8">
        <f>B42+D42</f>
        <v>240</v>
      </c>
      <c r="G42" s="8">
        <f t="shared" si="1"/>
        <v>5052678</v>
      </c>
    </row>
    <row r="43" spans="1:7" s="3" customFormat="1" ht="21" customHeight="1" x14ac:dyDescent="0.3">
      <c r="A43" s="6" t="s">
        <v>83</v>
      </c>
      <c r="B43" s="8">
        <v>61</v>
      </c>
      <c r="C43" s="8">
        <v>2500771</v>
      </c>
      <c r="D43" s="39">
        <v>159</v>
      </c>
      <c r="E43" s="42">
        <v>8626710</v>
      </c>
      <c r="F43" s="8">
        <f>B43+D43</f>
        <v>220</v>
      </c>
      <c r="G43" s="8">
        <f t="shared" si="1"/>
        <v>11127481</v>
      </c>
    </row>
    <row r="44" spans="1:7" s="3" customFormat="1" ht="21" customHeight="1" x14ac:dyDescent="0.3">
      <c r="A44" s="9" t="s">
        <v>73</v>
      </c>
      <c r="B44" s="26">
        <v>0</v>
      </c>
      <c r="C44" s="25">
        <v>0</v>
      </c>
      <c r="D44" s="39">
        <v>200</v>
      </c>
      <c r="E44" s="42">
        <v>5116382</v>
      </c>
      <c r="F44" s="8">
        <f>B44+D44</f>
        <v>200</v>
      </c>
      <c r="G44" s="8">
        <f t="shared" si="1"/>
        <v>5116382</v>
      </c>
    </row>
    <row r="45" spans="1:7" s="3" customFormat="1" ht="21" customHeight="1" x14ac:dyDescent="0.3">
      <c r="A45" s="6" t="s">
        <v>71</v>
      </c>
      <c r="B45" s="26">
        <v>0</v>
      </c>
      <c r="C45" s="25">
        <v>0</v>
      </c>
      <c r="D45" s="39">
        <v>131</v>
      </c>
      <c r="E45" s="42">
        <v>613870</v>
      </c>
      <c r="F45" s="8">
        <f>B45+D45</f>
        <v>131</v>
      </c>
      <c r="G45" s="8">
        <f t="shared" si="1"/>
        <v>613870</v>
      </c>
    </row>
    <row r="46" spans="1:7" s="3" customFormat="1" ht="21" customHeight="1" x14ac:dyDescent="0.3">
      <c r="A46" s="9" t="s">
        <v>56</v>
      </c>
      <c r="B46" s="26">
        <v>0</v>
      </c>
      <c r="C46" s="25">
        <v>0</v>
      </c>
      <c r="D46" s="26" t="s">
        <v>115</v>
      </c>
      <c r="E46" s="42">
        <v>2773668</v>
      </c>
      <c r="F46" s="8">
        <v>88</v>
      </c>
      <c r="G46" s="8">
        <f t="shared" si="1"/>
        <v>2773668</v>
      </c>
    </row>
    <row r="47" spans="1:7" s="3" customFormat="1" ht="21" customHeight="1" x14ac:dyDescent="0.3">
      <c r="A47" s="9" t="s">
        <v>41</v>
      </c>
      <c r="B47" s="26">
        <v>0</v>
      </c>
      <c r="C47" s="7">
        <v>0</v>
      </c>
      <c r="D47" s="8">
        <v>37</v>
      </c>
      <c r="E47" s="42">
        <v>735724</v>
      </c>
      <c r="F47" s="8">
        <f>B47+D47</f>
        <v>37</v>
      </c>
      <c r="G47" s="8">
        <f t="shared" si="1"/>
        <v>735724</v>
      </c>
    </row>
    <row r="48" spans="1:7" s="3" customFormat="1" ht="21" customHeight="1" x14ac:dyDescent="0.25">
      <c r="A48" s="9" t="s">
        <v>100</v>
      </c>
      <c r="B48" s="26">
        <v>0</v>
      </c>
      <c r="C48" s="7">
        <v>0</v>
      </c>
      <c r="D48" s="8">
        <v>37</v>
      </c>
      <c r="E48" s="8">
        <v>481181</v>
      </c>
      <c r="F48" s="8">
        <f>B48+D48</f>
        <v>37</v>
      </c>
      <c r="G48" s="8">
        <f t="shared" si="1"/>
        <v>481181</v>
      </c>
    </row>
    <row r="49" spans="1:7" s="3" customFormat="1" ht="21" customHeight="1" x14ac:dyDescent="0.25">
      <c r="A49" s="9" t="s">
        <v>124</v>
      </c>
      <c r="B49" s="25">
        <v>22</v>
      </c>
      <c r="C49" s="8">
        <v>668214</v>
      </c>
      <c r="D49" s="25">
        <v>0</v>
      </c>
      <c r="E49" s="25">
        <v>0</v>
      </c>
      <c r="F49" s="8">
        <f>B49+D49</f>
        <v>22</v>
      </c>
      <c r="G49" s="8">
        <f t="shared" si="1"/>
        <v>668214</v>
      </c>
    </row>
    <row r="50" spans="1:7" s="3" customFormat="1" ht="21" customHeight="1" x14ac:dyDescent="0.3">
      <c r="A50" s="9" t="s">
        <v>47</v>
      </c>
      <c r="B50" s="25">
        <v>0</v>
      </c>
      <c r="C50" s="25">
        <v>0</v>
      </c>
      <c r="D50" s="39">
        <v>21</v>
      </c>
      <c r="E50" s="42">
        <v>91013</v>
      </c>
      <c r="F50" s="8">
        <f>B50+D50</f>
        <v>21</v>
      </c>
      <c r="G50" s="8">
        <f t="shared" si="1"/>
        <v>91013</v>
      </c>
    </row>
    <row r="51" spans="1:7" s="3" customFormat="1" ht="21" customHeight="1" x14ac:dyDescent="0.3">
      <c r="A51" s="13" t="s">
        <v>102</v>
      </c>
      <c r="B51" s="26">
        <v>0</v>
      </c>
      <c r="C51" s="25">
        <v>0</v>
      </c>
      <c r="D51" s="26">
        <v>0</v>
      </c>
      <c r="E51" s="42">
        <v>3764</v>
      </c>
      <c r="F51" s="8">
        <f>B51+D51</f>
        <v>0</v>
      </c>
      <c r="G51" s="8">
        <f t="shared" si="1"/>
        <v>3764</v>
      </c>
    </row>
  </sheetData>
  <pageMargins left="0.5" right="0.5" top="0.78" bottom="0.72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35</vt:lpstr>
      <vt:lpstr>กราฟที่ 27</vt:lpstr>
      <vt:lpstr>กราฟที่ 28 แบบสอง</vt:lpstr>
      <vt:lpstr>'ตาราง 35'!Print_Titles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2025-06-04T08:34:55Z</cp:lastPrinted>
  <dcterms:created xsi:type="dcterms:W3CDTF">2022-06-07T07:28:18Z</dcterms:created>
  <dcterms:modified xsi:type="dcterms:W3CDTF">2025-08-04T06:05:10Z</dcterms:modified>
</cp:coreProperties>
</file>